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05" windowHeight="4440" tabRatio="144" firstSheet="0" activeTab="0"/>
  </bookViews>
  <sheets>
    <sheet name="Conversion" sheetId="1" r:id="rId1"/>
  </sheets>
  <externalReferences>
    <externalReference r:id="rId4"/>
  </externalReferences>
  <definedNames>
    <definedName name="DATATable_6">'[1]Sheet1'!$A$2:$C$61</definedName>
  </definedNames>
  <calcPr fullCalcOnLoad="1"/>
</workbook>
</file>

<file path=xl/sharedStrings.xml><?xml version="1.0" encoding="utf-8"?>
<sst xmlns="http://schemas.openxmlformats.org/spreadsheetml/2006/main" count="46" uniqueCount="19">
  <si>
    <t>DENS 20°C</t>
  </si>
  <si>
    <t>DENS 15 °C</t>
  </si>
  <si>
    <t>API</t>
  </si>
  <si>
    <t>T. 56</t>
  </si>
  <si>
    <t>Density at 15°C</t>
  </si>
  <si>
    <t>Temperature °C</t>
  </si>
  <si>
    <t>V.C. factor</t>
  </si>
  <si>
    <t>54-B</t>
  </si>
  <si>
    <t>ASTM - 6</t>
  </si>
  <si>
    <t>A.P.I. at 60°F</t>
  </si>
  <si>
    <t>TEMP.</t>
  </si>
  <si>
    <t>Temperature °F</t>
  </si>
  <si>
    <t>VCF</t>
  </si>
  <si>
    <t xml:space="preserve"> </t>
  </si>
  <si>
    <t>Factor</t>
  </si>
  <si>
    <t>Density at 20°C</t>
  </si>
  <si>
    <t>Density at 60°C</t>
  </si>
  <si>
    <t>Degree Celsius</t>
  </si>
  <si>
    <t>Degree Fahrenheit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</si>
</sst>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L.&quot;\ * #,##0_-;\-&quot;L.&quot;\ * #,##0_-;_-&quot;L.&quot;\ * &quot;-&quot;_-;_-@_-"/>
    <numFmt numFmtId="165" formatCode="_-* #,##0_-;\-* #,##0_-;_-* &quot;-&quot;_-;_-@_-"/>
    <numFmt numFmtId="166" formatCode="_-&quot;L.&quot;\ * #,##0.00_-;\-&quot;L.&quot;\ * #,##0.00_-;_-&quot;L.&quot;\ * &quot;-&quot;??_-;_-@_-"/>
    <numFmt numFmtId="167" formatCode="_-* #,##0.00_-;\-* #,##0.00_-;_-* &quot;-&quot;??_-;_-@_-"/>
    <numFmt numFmtId="168" formatCode="0.0000"/>
    <numFmt numFmtId="169" formatCode="0.000"/>
    <numFmt numFmtId="170" formatCode="0.00000"/>
    <numFmt numFmtId="171" formatCode="0.0"/>
    <numFmt numFmtId="172" formatCode="0.000000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0_)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name val="Book Antiqua"/>
      <family val="1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26"/>
      <name val="Times New Roman"/>
      <family val="1"/>
    </font>
    <font>
      <b/>
      <sz val="10"/>
      <name val="Times New Roman"/>
      <family val="1"/>
    </font>
    <font>
      <b/>
      <sz val="10"/>
      <color indexed="26"/>
      <name val="Times New Roman"/>
      <family val="1"/>
    </font>
    <font>
      <b/>
      <sz val="12"/>
      <color indexed="8"/>
      <name val="Book Antiqua"/>
      <family val="1"/>
    </font>
    <font>
      <b/>
      <sz val="9"/>
      <name val="Arial"/>
      <family val="2"/>
    </font>
    <font>
      <sz val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5" fontId="8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69" fontId="7" fillId="2" borderId="4" xfId="0" applyNumberFormat="1" applyFont="1" applyFill="1" applyBorder="1" applyAlignment="1" quotePrefix="1">
      <alignment horizontal="right"/>
    </xf>
    <xf numFmtId="168" fontId="7" fillId="2" borderId="4" xfId="0" applyNumberFormat="1" applyFont="1" applyFill="1" applyBorder="1" applyAlignment="1" quotePrefix="1">
      <alignment horizontal="right"/>
    </xf>
    <xf numFmtId="0" fontId="11" fillId="2" borderId="5" xfId="22" applyFont="1" applyFill="1" applyBorder="1" applyAlignment="1">
      <alignment horizontal="center"/>
      <protection/>
    </xf>
    <xf numFmtId="168" fontId="8" fillId="2" borderId="5" xfId="22" applyNumberFormat="1" applyFill="1" applyBorder="1" applyAlignment="1" applyProtection="1">
      <alignment horizontal="center"/>
      <protection/>
    </xf>
    <xf numFmtId="0" fontId="5" fillId="2" borderId="2" xfId="0" applyFont="1" applyFill="1" applyBorder="1" applyAlignment="1" quotePrefix="1">
      <alignment horizontal="left"/>
    </xf>
    <xf numFmtId="0" fontId="5" fillId="2" borderId="3" xfId="0" applyFont="1" applyFill="1" applyBorder="1" applyAlignment="1" quotePrefix="1">
      <alignment horizontal="left"/>
    </xf>
    <xf numFmtId="0" fontId="9" fillId="2" borderId="0" xfId="22" applyFont="1" applyFill="1" applyBorder="1">
      <alignment/>
      <protection/>
    </xf>
    <xf numFmtId="0" fontId="9" fillId="2" borderId="0" xfId="22" applyFont="1" applyFill="1" applyBorder="1" applyAlignment="1">
      <alignment horizontal="right"/>
      <protection/>
    </xf>
    <xf numFmtId="0" fontId="9" fillId="2" borderId="0" xfId="22" applyFont="1" applyFill="1" applyBorder="1" applyAlignment="1">
      <alignment horizontal="center"/>
      <protection/>
    </xf>
    <xf numFmtId="171" fontId="9" fillId="2" borderId="0" xfId="22" applyNumberFormat="1" applyFont="1" applyFill="1" applyBorder="1">
      <alignment/>
      <protection/>
    </xf>
    <xf numFmtId="168" fontId="9" fillId="2" borderId="0" xfId="22" applyNumberFormat="1" applyFont="1" applyFill="1" applyBorder="1" applyAlignment="1">
      <alignment horizontal="center"/>
      <protection/>
    </xf>
    <xf numFmtId="171" fontId="10" fillId="2" borderId="0" xfId="22" applyNumberFormat="1" applyFont="1" applyFill="1" applyBorder="1">
      <alignment/>
      <protection/>
    </xf>
    <xf numFmtId="2" fontId="10" fillId="2" borderId="0" xfId="22" applyNumberFormat="1" applyFont="1" applyFill="1" applyBorder="1">
      <alignment/>
      <protection/>
    </xf>
    <xf numFmtId="168" fontId="8" fillId="2" borderId="2" xfId="22" applyNumberFormat="1" applyFill="1" applyBorder="1" applyAlignment="1" applyProtection="1">
      <alignment horizontal="center"/>
      <protection/>
    </xf>
    <xf numFmtId="171" fontId="11" fillId="2" borderId="0" xfId="22" applyNumberFormat="1" applyFont="1" applyFill="1" applyBorder="1">
      <alignment/>
      <protection/>
    </xf>
    <xf numFmtId="2" fontId="11" fillId="2" borderId="0" xfId="22" applyNumberFormat="1" applyFont="1" applyFill="1" applyBorder="1">
      <alignment/>
      <protection/>
    </xf>
    <xf numFmtId="2" fontId="9" fillId="2" borderId="0" xfId="22" applyNumberFormat="1" applyFont="1" applyFill="1" applyBorder="1">
      <alignment/>
      <protection/>
    </xf>
    <xf numFmtId="168" fontId="12" fillId="2" borderId="6" xfId="0" applyNumberFormat="1" applyFont="1" applyFill="1" applyBorder="1" applyAlignment="1" applyProtection="1">
      <alignment horizontal="center"/>
      <protection/>
    </xf>
    <xf numFmtId="0" fontId="11" fillId="2" borderId="7" xfId="22" applyFont="1" applyFill="1" applyBorder="1" applyAlignment="1">
      <alignment horizontal="center"/>
      <protection/>
    </xf>
    <xf numFmtId="168" fontId="13" fillId="2" borderId="5" xfId="22" applyNumberFormat="1" applyFont="1" applyFill="1" applyBorder="1" applyAlignment="1" applyProtection="1">
      <alignment horizontal="center"/>
      <protection/>
    </xf>
    <xf numFmtId="0" fontId="11" fillId="2" borderId="7" xfId="22" applyFont="1" applyFill="1" applyBorder="1" applyAlignment="1">
      <alignment horizontal="center" vertical="top" wrapText="1"/>
      <protection/>
    </xf>
    <xf numFmtId="0" fontId="11" fillId="2" borderId="8" xfId="22" applyFont="1" applyFill="1" applyBorder="1" applyAlignment="1">
      <alignment horizontal="center"/>
      <protection/>
    </xf>
    <xf numFmtId="168" fontId="6" fillId="2" borderId="9" xfId="0" applyNumberFormat="1" applyFont="1" applyFill="1" applyBorder="1" applyAlignment="1" applyProtection="1">
      <alignment/>
      <protection locked="0"/>
    </xf>
    <xf numFmtId="171" fontId="6" fillId="2" borderId="10" xfId="0" applyNumberFormat="1" applyFont="1" applyFill="1" applyBorder="1" applyAlignment="1" applyProtection="1">
      <alignment/>
      <protection locked="0"/>
    </xf>
    <xf numFmtId="2" fontId="6" fillId="2" borderId="9" xfId="0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>
      <alignment horizontal="left"/>
    </xf>
    <xf numFmtId="0" fontId="1" fillId="2" borderId="0" xfId="0" applyFont="1" applyFill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0" fontId="1" fillId="2" borderId="15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/>
      <protection locked="0"/>
    </xf>
    <xf numFmtId="172" fontId="7" fillId="2" borderId="4" xfId="0" applyNumberFormat="1" applyFont="1" applyFill="1" applyBorder="1" applyAlignment="1" quotePrefix="1">
      <alignment horizontal="right"/>
    </xf>
    <xf numFmtId="0" fontId="1" fillId="3" borderId="11" xfId="0" applyFont="1" applyFill="1" applyBorder="1" applyAlignment="1" applyProtection="1">
      <alignment/>
      <protection locked="0"/>
    </xf>
    <xf numFmtId="168" fontId="1" fillId="4" borderId="12" xfId="0" applyNumberFormat="1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/>
      <protection locked="0"/>
    </xf>
    <xf numFmtId="168" fontId="1" fillId="4" borderId="14" xfId="0" applyNumberFormat="1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/>
      <protection locked="0"/>
    </xf>
    <xf numFmtId="168" fontId="1" fillId="4" borderId="1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170" fontId="1" fillId="2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Alignment="1" quotePrefix="1">
      <alignment horizontal="left"/>
    </xf>
    <xf numFmtId="171" fontId="1" fillId="5" borderId="17" xfId="0" applyNumberFormat="1" applyFont="1" applyFill="1" applyBorder="1" applyAlignment="1" applyProtection="1">
      <alignment/>
      <protection/>
    </xf>
    <xf numFmtId="171" fontId="14" fillId="6" borderId="18" xfId="0" applyNumberFormat="1" applyFont="1" applyFill="1" applyBorder="1" applyAlignment="1" applyProtection="1">
      <alignment/>
      <protection/>
    </xf>
    <xf numFmtId="171" fontId="1" fillId="5" borderId="13" xfId="0" applyNumberFormat="1" applyFont="1" applyFill="1" applyBorder="1" applyAlignment="1" applyProtection="1">
      <alignment/>
      <protection/>
    </xf>
    <xf numFmtId="171" fontId="14" fillId="6" borderId="14" xfId="0" applyNumberFormat="1" applyFont="1" applyFill="1" applyBorder="1" applyAlignment="1" applyProtection="1">
      <alignment/>
      <protection/>
    </xf>
    <xf numFmtId="171" fontId="1" fillId="5" borderId="15" xfId="0" applyNumberFormat="1" applyFont="1" applyFill="1" applyBorder="1" applyAlignment="1" applyProtection="1">
      <alignment/>
      <protection/>
    </xf>
    <xf numFmtId="171" fontId="14" fillId="6" borderId="16" xfId="0" applyNumberFormat="1" applyFont="1" applyFill="1" applyBorder="1" applyAlignment="1" applyProtection="1">
      <alignment/>
      <protection/>
    </xf>
    <xf numFmtId="171" fontId="15" fillId="5" borderId="1" xfId="0" applyNumberFormat="1" applyFont="1" applyFill="1" applyBorder="1" applyAlignment="1" applyProtection="1">
      <alignment/>
      <protection/>
    </xf>
    <xf numFmtId="171" fontId="16" fillId="6" borderId="9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8" fontId="7" fillId="2" borderId="10" xfId="0" applyNumberFormat="1" applyFont="1" applyFill="1" applyBorder="1" applyAlignment="1" quotePrefix="1">
      <alignment horizontal="right"/>
    </xf>
    <xf numFmtId="0" fontId="14" fillId="6" borderId="13" xfId="0" applyFont="1" applyFill="1" applyBorder="1" applyAlignment="1" applyProtection="1">
      <alignment/>
      <protection locked="0"/>
    </xf>
    <xf numFmtId="2" fontId="1" fillId="7" borderId="14" xfId="0" applyNumberFormat="1" applyFont="1" applyFill="1" applyBorder="1" applyAlignment="1" applyProtection="1">
      <alignment/>
      <protection locked="0"/>
    </xf>
    <xf numFmtId="0" fontId="14" fillId="6" borderId="15" xfId="0" applyFont="1" applyFill="1" applyBorder="1" applyAlignment="1" applyProtection="1">
      <alignment/>
      <protection locked="0"/>
    </xf>
    <xf numFmtId="2" fontId="1" fillId="7" borderId="16" xfId="0" applyNumberFormat="1" applyFont="1" applyFill="1" applyBorder="1" applyAlignment="1" applyProtection="1">
      <alignment/>
      <protection locked="0"/>
    </xf>
    <xf numFmtId="0" fontId="14" fillId="2" borderId="0" xfId="0" applyFon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2" fontId="1" fillId="2" borderId="0" xfId="0" applyNumberFormat="1" applyFont="1" applyFill="1" applyAlignment="1" applyProtection="1">
      <alignment/>
      <protection/>
    </xf>
    <xf numFmtId="2" fontId="7" fillId="2" borderId="10" xfId="0" applyNumberFormat="1" applyFont="1" applyFill="1" applyBorder="1" applyAlignment="1" quotePrefix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/>
      <protection locked="0"/>
    </xf>
    <xf numFmtId="0" fontId="1" fillId="9" borderId="12" xfId="0" applyFont="1" applyFill="1" applyBorder="1" applyAlignment="1" applyProtection="1">
      <alignment horizontal="right"/>
      <protection locked="0"/>
    </xf>
    <xf numFmtId="0" fontId="1" fillId="8" borderId="13" xfId="0" applyFont="1" applyFill="1" applyBorder="1" applyAlignment="1" applyProtection="1">
      <alignment/>
      <protection locked="0"/>
    </xf>
    <xf numFmtId="0" fontId="1" fillId="9" borderId="14" xfId="0" applyFont="1" applyFill="1" applyBorder="1" applyAlignment="1" applyProtection="1">
      <alignment horizontal="right"/>
      <protection locked="0"/>
    </xf>
    <xf numFmtId="0" fontId="1" fillId="8" borderId="15" xfId="0" applyFont="1" applyFill="1" applyBorder="1" applyAlignment="1" applyProtection="1">
      <alignment/>
      <protection locked="0"/>
    </xf>
    <xf numFmtId="0" fontId="1" fillId="9" borderId="16" xfId="0" applyFont="1" applyFill="1" applyBorder="1" applyAlignment="1" applyProtection="1">
      <alignment horizontal="right"/>
      <protection locked="0"/>
    </xf>
    <xf numFmtId="168" fontId="17" fillId="2" borderId="10" xfId="0" applyNumberFormat="1" applyFont="1" applyFill="1" applyBorder="1" applyAlignment="1" applyProtection="1">
      <alignment/>
      <protection/>
    </xf>
    <xf numFmtId="2" fontId="1" fillId="7" borderId="13" xfId="0" applyNumberFormat="1" applyFont="1" applyFill="1" applyBorder="1" applyAlignment="1" applyProtection="1">
      <alignment/>
      <protection locked="0"/>
    </xf>
    <xf numFmtId="171" fontId="14" fillId="6" borderId="14" xfId="0" applyNumberFormat="1" applyFont="1" applyFill="1" applyBorder="1" applyAlignment="1" applyProtection="1">
      <alignment/>
      <protection locked="0"/>
    </xf>
    <xf numFmtId="171" fontId="14" fillId="6" borderId="14" xfId="0" applyNumberFormat="1" applyFont="1" applyFill="1" applyBorder="1" applyAlignment="1" applyProtection="1">
      <alignment/>
      <protection locked="0"/>
    </xf>
    <xf numFmtId="2" fontId="1" fillId="7" borderId="15" xfId="0" applyNumberFormat="1" applyFont="1" applyFill="1" applyBorder="1" applyAlignment="1" applyProtection="1">
      <alignment/>
      <protection locked="0"/>
    </xf>
    <xf numFmtId="171" fontId="14" fillId="6" borderId="16" xfId="0" applyNumberFormat="1" applyFont="1" applyFill="1" applyBorder="1" applyAlignment="1" applyProtection="1">
      <alignment/>
      <protection locked="0"/>
    </xf>
    <xf numFmtId="2" fontId="1" fillId="2" borderId="0" xfId="0" applyNumberFormat="1" applyFont="1" applyFill="1" applyBorder="1" applyAlignment="1" applyProtection="1">
      <alignment/>
      <protection locked="0"/>
    </xf>
    <xf numFmtId="171" fontId="14" fillId="2" borderId="0" xfId="0" applyNumberFormat="1" applyFont="1" applyFill="1" applyBorder="1" applyAlignment="1" applyProtection="1">
      <alignment/>
      <protection locked="0"/>
    </xf>
    <xf numFmtId="2" fontId="15" fillId="7" borderId="1" xfId="0" applyNumberFormat="1" applyFont="1" applyFill="1" applyBorder="1" applyAlignment="1" applyProtection="1">
      <alignment horizontal="center"/>
      <protection locked="0"/>
    </xf>
    <xf numFmtId="171" fontId="16" fillId="6" borderId="19" xfId="0" applyNumberFormat="1" applyFont="1" applyFill="1" applyBorder="1" applyAlignment="1" applyProtection="1">
      <alignment horizontal="right"/>
      <protection/>
    </xf>
    <xf numFmtId="2" fontId="17" fillId="2" borderId="4" xfId="0" applyNumberFormat="1" applyFont="1" applyFill="1" applyBorder="1" applyAlignment="1" applyProtection="1">
      <alignment/>
      <protection locked="0"/>
    </xf>
    <xf numFmtId="171" fontId="16" fillId="6" borderId="1" xfId="0" applyNumberFormat="1" applyFont="1" applyFill="1" applyBorder="1" applyAlignment="1" applyProtection="1">
      <alignment horizontal="right"/>
      <protection/>
    </xf>
    <xf numFmtId="2" fontId="15" fillId="7" borderId="19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/>
    </xf>
    <xf numFmtId="2" fontId="17" fillId="2" borderId="4" xfId="0" applyNumberFormat="1" applyFont="1" applyFill="1" applyBorder="1" applyAlignment="1" applyProtection="1">
      <alignment/>
      <protection/>
    </xf>
    <xf numFmtId="2" fontId="6" fillId="2" borderId="9" xfId="0" applyNumberFormat="1" applyFont="1" applyFill="1" applyBorder="1" applyAlignment="1" applyProtection="1" quotePrefix="1">
      <alignment horizontal="right"/>
      <protection locked="0"/>
    </xf>
    <xf numFmtId="168" fontId="6" fillId="2" borderId="9" xfId="0" applyNumberFormat="1" applyFont="1" applyFill="1" applyBorder="1" applyAlignment="1" applyProtection="1" quotePrefix="1">
      <alignment horizontal="right"/>
      <protection locked="0"/>
    </xf>
    <xf numFmtId="168" fontId="17" fillId="2" borderId="10" xfId="0" applyNumberFormat="1" applyFont="1" applyFill="1" applyBorder="1" applyAlignment="1" applyProtection="1">
      <alignment horizontal="right"/>
      <protection locked="0"/>
    </xf>
    <xf numFmtId="0" fontId="7" fillId="2" borderId="4" xfId="0" applyFont="1" applyFill="1" applyBorder="1" applyAlignment="1">
      <alignment horizontal="right"/>
    </xf>
    <xf numFmtId="0" fontId="11" fillId="7" borderId="20" xfId="0" applyFont="1" applyFill="1" applyBorder="1" applyAlignment="1">
      <alignment horizontal="centerContinuous"/>
    </xf>
    <xf numFmtId="0" fontId="11" fillId="7" borderId="21" xfId="0" applyFont="1" applyFill="1" applyBorder="1" applyAlignment="1">
      <alignment horizontal="centerContinuous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177" fontId="18" fillId="7" borderId="8" xfId="0" applyNumberFormat="1" applyFont="1" applyFill="1" applyBorder="1" applyAlignment="1" applyProtection="1" quotePrefix="1">
      <alignment horizontal="center"/>
      <protection/>
    </xf>
    <xf numFmtId="0" fontId="11" fillId="2" borderId="22" xfId="22" applyFont="1" applyFill="1" applyBorder="1" applyAlignment="1">
      <alignment horizontal="center" vertical="top" wrapText="1"/>
      <protection/>
    </xf>
    <xf numFmtId="0" fontId="11" fillId="10" borderId="0" xfId="0" applyFont="1" applyFill="1" applyBorder="1" applyAlignment="1">
      <alignment horizontal="centerContinuous"/>
    </xf>
    <xf numFmtId="0" fontId="11" fillId="10" borderId="0" xfId="0" applyFont="1" applyFill="1" applyBorder="1" applyAlignment="1">
      <alignment horizontal="center"/>
    </xf>
    <xf numFmtId="177" fontId="18" fillId="10" borderId="0" xfId="0" applyNumberFormat="1" applyFont="1" applyFill="1" applyBorder="1" applyAlignment="1" applyProtection="1" quotePrefix="1">
      <alignment horizontal="center"/>
      <protection/>
    </xf>
    <xf numFmtId="0" fontId="9" fillId="0" borderId="7" xfId="0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Migliaia (0)_Fax" xfId="19"/>
    <cellStyle name="Migliaia_Fax" xfId="20"/>
    <cellStyle name="Normale_Ballast" xfId="21"/>
    <cellStyle name="Normale_Ullage Report" xfId="22"/>
    <cellStyle name="Percent" xfId="23"/>
    <cellStyle name="Valuta (0)_Fax" xfId="24"/>
    <cellStyle name="Valuta_Fa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161925</xdr:rowOff>
    </xdr:from>
    <xdr:to>
      <xdr:col>3</xdr:col>
      <xdr:colOff>504825</xdr:colOff>
      <xdr:row>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71675" y="161925"/>
          <a:ext cx="1447800" cy="2000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54-A</a:t>
          </a:r>
        </a:p>
      </xdr:txBody>
    </xdr:sp>
    <xdr:clientData/>
  </xdr:twoCellAnchor>
  <xdr:twoCellAnchor>
    <xdr:from>
      <xdr:col>2</xdr:col>
      <xdr:colOff>419100</xdr:colOff>
      <xdr:row>5</xdr:row>
      <xdr:rowOff>161925</xdr:rowOff>
    </xdr:from>
    <xdr:to>
      <xdr:col>3</xdr:col>
      <xdr:colOff>504825</xdr:colOff>
      <xdr:row>6</xdr:row>
      <xdr:rowOff>152400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71675" y="1219200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54-B</a:t>
          </a:r>
        </a:p>
      </xdr:txBody>
    </xdr:sp>
    <xdr:clientData/>
  </xdr:twoCellAnchor>
  <xdr:twoCellAnchor>
    <xdr:from>
      <xdr:col>2</xdr:col>
      <xdr:colOff>419100</xdr:colOff>
      <xdr:row>10</xdr:row>
      <xdr:rowOff>161925</xdr:rowOff>
    </xdr:from>
    <xdr:to>
      <xdr:col>3</xdr:col>
      <xdr:colOff>504825</xdr:colOff>
      <xdr:row>11</xdr:row>
      <xdr:rowOff>152400</xdr:rowOff>
    </xdr:to>
    <xdr:sp>
      <xdr:nvSpPr>
        <xdr:cNvPr id="3" name="Text 4"/>
        <xdr:cNvSpPr txBox="1">
          <a:spLocks noChangeArrowheads="1"/>
        </xdr:cNvSpPr>
      </xdr:nvSpPr>
      <xdr:spPr>
        <a:xfrm>
          <a:off x="1971675" y="2266950"/>
          <a:ext cx="1447800" cy="2000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6-A</a:t>
          </a:r>
        </a:p>
      </xdr:txBody>
    </xdr:sp>
    <xdr:clientData/>
  </xdr:twoCellAnchor>
  <xdr:twoCellAnchor>
    <xdr:from>
      <xdr:col>2</xdr:col>
      <xdr:colOff>419100</xdr:colOff>
      <xdr:row>15</xdr:row>
      <xdr:rowOff>161925</xdr:rowOff>
    </xdr:from>
    <xdr:to>
      <xdr:col>3</xdr:col>
      <xdr:colOff>504825</xdr:colOff>
      <xdr:row>16</xdr:row>
      <xdr:rowOff>152400</xdr:rowOff>
    </xdr:to>
    <xdr:sp>
      <xdr:nvSpPr>
        <xdr:cNvPr id="4" name="Text 5"/>
        <xdr:cNvSpPr txBox="1">
          <a:spLocks noChangeArrowheads="1"/>
        </xdr:cNvSpPr>
      </xdr:nvSpPr>
      <xdr:spPr>
        <a:xfrm>
          <a:off x="1971675" y="3324225"/>
          <a:ext cx="1447800" cy="2000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6-B</a:t>
          </a:r>
        </a:p>
      </xdr:txBody>
    </xdr:sp>
    <xdr:clientData/>
  </xdr:twoCellAnchor>
  <xdr:twoCellAnchor>
    <xdr:from>
      <xdr:col>2</xdr:col>
      <xdr:colOff>419100</xdr:colOff>
      <xdr:row>20</xdr:row>
      <xdr:rowOff>161925</xdr:rowOff>
    </xdr:from>
    <xdr:to>
      <xdr:col>3</xdr:col>
      <xdr:colOff>504825</xdr:colOff>
      <xdr:row>21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1971675" y="4381500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T-52</a:t>
          </a:r>
        </a:p>
      </xdr:txBody>
    </xdr:sp>
    <xdr:clientData/>
  </xdr:twoCellAnchor>
  <xdr:twoCellAnchor>
    <xdr:from>
      <xdr:col>2</xdr:col>
      <xdr:colOff>419100</xdr:colOff>
      <xdr:row>24</xdr:row>
      <xdr:rowOff>161925</xdr:rowOff>
    </xdr:from>
    <xdr:to>
      <xdr:col>3</xdr:col>
      <xdr:colOff>504825</xdr:colOff>
      <xdr:row>25</xdr:row>
      <xdr:rowOff>142875</xdr:rowOff>
    </xdr:to>
    <xdr:sp>
      <xdr:nvSpPr>
        <xdr:cNvPr id="6" name="Text 7"/>
        <xdr:cNvSpPr txBox="1">
          <a:spLocks noChangeArrowheads="1"/>
        </xdr:cNvSpPr>
      </xdr:nvSpPr>
      <xdr:spPr>
        <a:xfrm>
          <a:off x="1971675" y="5229225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T-13</a:t>
          </a:r>
        </a:p>
      </xdr:txBody>
    </xdr:sp>
    <xdr:clientData/>
  </xdr:twoCellAnchor>
  <xdr:twoCellAnchor>
    <xdr:from>
      <xdr:col>2</xdr:col>
      <xdr:colOff>419100</xdr:colOff>
      <xdr:row>28</xdr:row>
      <xdr:rowOff>161925</xdr:rowOff>
    </xdr:from>
    <xdr:to>
      <xdr:col>3</xdr:col>
      <xdr:colOff>504825</xdr:colOff>
      <xdr:row>29</xdr:row>
      <xdr:rowOff>152400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71675" y="6086475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T-4</a:t>
          </a:r>
        </a:p>
      </xdr:txBody>
    </xdr:sp>
    <xdr:clientData/>
  </xdr:twoCellAnchor>
  <xdr:twoCellAnchor>
    <xdr:from>
      <xdr:col>2</xdr:col>
      <xdr:colOff>419100</xdr:colOff>
      <xdr:row>32</xdr:row>
      <xdr:rowOff>161925</xdr:rowOff>
    </xdr:from>
    <xdr:to>
      <xdr:col>3</xdr:col>
      <xdr:colOff>504825</xdr:colOff>
      <xdr:row>33</xdr:row>
      <xdr:rowOff>152400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71675" y="6924675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T-56</a:t>
          </a:r>
        </a:p>
      </xdr:txBody>
    </xdr:sp>
    <xdr:clientData/>
  </xdr:twoCellAnchor>
  <xdr:twoCellAnchor>
    <xdr:from>
      <xdr:col>2</xdr:col>
      <xdr:colOff>419100</xdr:colOff>
      <xdr:row>39</xdr:row>
      <xdr:rowOff>161925</xdr:rowOff>
    </xdr:from>
    <xdr:to>
      <xdr:col>3</xdr:col>
      <xdr:colOff>504825</xdr:colOff>
      <xdr:row>40</xdr:row>
      <xdr:rowOff>152400</xdr:rowOff>
    </xdr:to>
    <xdr:sp>
      <xdr:nvSpPr>
        <xdr:cNvPr id="9" name="Text 10"/>
        <xdr:cNvSpPr txBox="1">
          <a:spLocks noChangeArrowheads="1"/>
        </xdr:cNvSpPr>
      </xdr:nvSpPr>
      <xdr:spPr>
        <a:xfrm>
          <a:off x="1971675" y="8401050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T-3</a:t>
          </a:r>
        </a:p>
      </xdr:txBody>
    </xdr:sp>
    <xdr:clientData/>
  </xdr:twoCellAnchor>
  <xdr:twoCellAnchor>
    <xdr:from>
      <xdr:col>2</xdr:col>
      <xdr:colOff>419100</xdr:colOff>
      <xdr:row>44</xdr:row>
      <xdr:rowOff>161925</xdr:rowOff>
    </xdr:from>
    <xdr:to>
      <xdr:col>3</xdr:col>
      <xdr:colOff>504825</xdr:colOff>
      <xdr:row>45</xdr:row>
      <xdr:rowOff>152400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71675" y="9448800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ASTM T-51</a:t>
          </a:r>
        </a:p>
      </xdr:txBody>
    </xdr:sp>
    <xdr:clientData/>
  </xdr:twoCellAnchor>
  <xdr:twoCellAnchor>
    <xdr:from>
      <xdr:col>2</xdr:col>
      <xdr:colOff>419100</xdr:colOff>
      <xdr:row>49</xdr:row>
      <xdr:rowOff>161925</xdr:rowOff>
    </xdr:from>
    <xdr:to>
      <xdr:col>3</xdr:col>
      <xdr:colOff>504825</xdr:colOff>
      <xdr:row>50</xdr:row>
      <xdr:rowOff>152400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1971675" y="10496550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°C to °F</a:t>
          </a:r>
        </a:p>
      </xdr:txBody>
    </xdr:sp>
    <xdr:clientData/>
  </xdr:twoCellAnchor>
  <xdr:twoCellAnchor>
    <xdr:from>
      <xdr:col>2</xdr:col>
      <xdr:colOff>419100</xdr:colOff>
      <xdr:row>53</xdr:row>
      <xdr:rowOff>161925</xdr:rowOff>
    </xdr:from>
    <xdr:to>
      <xdr:col>3</xdr:col>
      <xdr:colOff>504825</xdr:colOff>
      <xdr:row>54</xdr:row>
      <xdr:rowOff>152400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71675" y="11334750"/>
          <a:ext cx="1447800" cy="190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Table °F to °C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XLS.V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0</v>
          </cell>
          <cell r="B2">
            <v>-3264.6</v>
          </cell>
          <cell r="C2">
            <v>-0.537</v>
          </cell>
        </row>
        <row r="3">
          <cell r="A3">
            <v>1</v>
          </cell>
          <cell r="B3">
            <v>-3303</v>
          </cell>
          <cell r="C3">
            <v>-0.369</v>
          </cell>
        </row>
        <row r="4">
          <cell r="A4">
            <v>2</v>
          </cell>
          <cell r="B4">
            <v>-3341.2</v>
          </cell>
          <cell r="C4">
            <v>-0.221</v>
          </cell>
        </row>
        <row r="5">
          <cell r="A5">
            <v>3</v>
          </cell>
          <cell r="B5">
            <v>-3379.6</v>
          </cell>
          <cell r="C5">
            <v>-0.045</v>
          </cell>
        </row>
        <row r="6">
          <cell r="A6">
            <v>4</v>
          </cell>
          <cell r="B6">
            <v>-3417.9</v>
          </cell>
          <cell r="C6">
            <v>0.12</v>
          </cell>
        </row>
        <row r="7">
          <cell r="A7">
            <v>5</v>
          </cell>
          <cell r="B7">
            <v>-3457</v>
          </cell>
          <cell r="C7">
            <v>0.281</v>
          </cell>
        </row>
        <row r="8">
          <cell r="A8">
            <v>6</v>
          </cell>
          <cell r="B8">
            <v>-3494.6</v>
          </cell>
          <cell r="C8">
            <v>0.447</v>
          </cell>
        </row>
        <row r="9">
          <cell r="A9">
            <v>7</v>
          </cell>
          <cell r="B9">
            <v>-3533</v>
          </cell>
          <cell r="C9">
            <v>0.61</v>
          </cell>
        </row>
        <row r="10">
          <cell r="A10">
            <v>8</v>
          </cell>
          <cell r="B10">
            <v>-3572.2</v>
          </cell>
          <cell r="C10">
            <v>0.773</v>
          </cell>
        </row>
        <row r="11">
          <cell r="A11">
            <v>9</v>
          </cell>
          <cell r="B11">
            <v>-3609.6</v>
          </cell>
          <cell r="C11">
            <v>0.935</v>
          </cell>
        </row>
        <row r="12">
          <cell r="A12">
            <v>10</v>
          </cell>
          <cell r="B12">
            <v>-3649.1</v>
          </cell>
          <cell r="C12">
            <v>1.1</v>
          </cell>
        </row>
        <row r="13">
          <cell r="A13">
            <v>11</v>
          </cell>
          <cell r="B13">
            <v>-3676.5</v>
          </cell>
          <cell r="C13">
            <v>1.075</v>
          </cell>
        </row>
        <row r="14">
          <cell r="A14">
            <v>12</v>
          </cell>
          <cell r="B14">
            <v>-3703.8</v>
          </cell>
          <cell r="C14">
            <v>1.031</v>
          </cell>
        </row>
        <row r="15">
          <cell r="A15">
            <v>13</v>
          </cell>
          <cell r="B15">
            <v>-3732.2</v>
          </cell>
          <cell r="C15">
            <v>0.996</v>
          </cell>
        </row>
        <row r="16">
          <cell r="A16">
            <v>14</v>
          </cell>
          <cell r="B16">
            <v>-3759.6</v>
          </cell>
          <cell r="C16">
            <v>0.955</v>
          </cell>
        </row>
        <row r="17">
          <cell r="A17">
            <v>15</v>
          </cell>
          <cell r="B17">
            <v>-3787.4</v>
          </cell>
          <cell r="C17">
            <v>0.924</v>
          </cell>
        </row>
        <row r="18">
          <cell r="A18">
            <v>16</v>
          </cell>
          <cell r="B18">
            <v>-3814.8</v>
          </cell>
          <cell r="C18">
            <v>0.887</v>
          </cell>
        </row>
        <row r="19">
          <cell r="A19">
            <v>17</v>
          </cell>
          <cell r="B19">
            <v>-3842.9</v>
          </cell>
          <cell r="C19">
            <v>0.858</v>
          </cell>
        </row>
        <row r="20">
          <cell r="A20">
            <v>18</v>
          </cell>
          <cell r="B20">
            <v>-3870.9</v>
          </cell>
          <cell r="C20">
            <v>0.8180000000000001</v>
          </cell>
        </row>
        <row r="21">
          <cell r="A21">
            <v>19</v>
          </cell>
          <cell r="B21">
            <v>-3898.8</v>
          </cell>
          <cell r="C21">
            <v>0.787</v>
          </cell>
        </row>
        <row r="22">
          <cell r="A22">
            <v>20</v>
          </cell>
          <cell r="B22">
            <v>-3927</v>
          </cell>
          <cell r="C22">
            <v>0.751</v>
          </cell>
        </row>
        <row r="23">
          <cell r="A23">
            <v>21</v>
          </cell>
          <cell r="B23">
            <v>-3954.8</v>
          </cell>
          <cell r="C23">
            <v>0.719</v>
          </cell>
        </row>
        <row r="24">
          <cell r="A24">
            <v>22</v>
          </cell>
          <cell r="B24">
            <v>-3982.9</v>
          </cell>
          <cell r="C24">
            <v>0.679</v>
          </cell>
        </row>
        <row r="25">
          <cell r="A25">
            <v>23</v>
          </cell>
          <cell r="B25">
            <v>-4010</v>
          </cell>
          <cell r="C25">
            <v>0.65</v>
          </cell>
        </row>
        <row r="26">
          <cell r="A26">
            <v>24</v>
          </cell>
          <cell r="B26">
            <v>-4038.9</v>
          </cell>
          <cell r="C26">
            <v>0.609</v>
          </cell>
        </row>
        <row r="27">
          <cell r="A27">
            <v>25</v>
          </cell>
          <cell r="B27">
            <v>-4066.3</v>
          </cell>
          <cell r="C27">
            <v>0.5720000000000001</v>
          </cell>
        </row>
        <row r="28">
          <cell r="A28">
            <v>26</v>
          </cell>
          <cell r="B28">
            <v>-4099</v>
          </cell>
          <cell r="C28">
            <v>0.546</v>
          </cell>
        </row>
        <row r="29">
          <cell r="A29">
            <v>27</v>
          </cell>
          <cell r="B29">
            <v>-4135.4</v>
          </cell>
          <cell r="C29">
            <v>0.52</v>
          </cell>
        </row>
        <row r="30">
          <cell r="A30">
            <v>28</v>
          </cell>
          <cell r="B30">
            <v>-4171.6</v>
          </cell>
          <cell r="C30">
            <v>0.486</v>
          </cell>
        </row>
        <row r="31">
          <cell r="A31">
            <v>29</v>
          </cell>
          <cell r="B31">
            <v>-4207.6</v>
          </cell>
          <cell r="C31">
            <v>0.447</v>
          </cell>
        </row>
        <row r="32">
          <cell r="A32">
            <v>30</v>
          </cell>
          <cell r="B32">
            <v>-4243.7</v>
          </cell>
          <cell r="C32">
            <v>0.42</v>
          </cell>
        </row>
        <row r="33">
          <cell r="A33">
            <v>31</v>
          </cell>
          <cell r="B33">
            <v>-4285.7</v>
          </cell>
          <cell r="C33">
            <v>0.36</v>
          </cell>
        </row>
        <row r="34">
          <cell r="A34">
            <v>32</v>
          </cell>
          <cell r="B34">
            <v>-4329.3</v>
          </cell>
          <cell r="C34">
            <v>0.342</v>
          </cell>
        </row>
        <row r="35">
          <cell r="A35">
            <v>33</v>
          </cell>
          <cell r="B35">
            <v>-4373</v>
          </cell>
          <cell r="C35">
            <v>0.298</v>
          </cell>
        </row>
        <row r="36">
          <cell r="A36">
            <v>34</v>
          </cell>
          <cell r="B36">
            <v>-4416.5</v>
          </cell>
          <cell r="C36">
            <v>0.269</v>
          </cell>
        </row>
        <row r="37">
          <cell r="A37">
            <v>35</v>
          </cell>
          <cell r="B37">
            <v>-4459.5</v>
          </cell>
          <cell r="C37">
            <v>0.222</v>
          </cell>
        </row>
        <row r="38">
          <cell r="A38">
            <v>36</v>
          </cell>
          <cell r="B38">
            <v>-4511.1</v>
          </cell>
          <cell r="C38">
            <v>0.203</v>
          </cell>
        </row>
        <row r="39">
          <cell r="A39">
            <v>37</v>
          </cell>
          <cell r="B39">
            <v>-4561.9</v>
          </cell>
          <cell r="C39">
            <v>0.16</v>
          </cell>
        </row>
        <row r="40">
          <cell r="A40">
            <v>38</v>
          </cell>
          <cell r="B40">
            <v>-4613.8</v>
          </cell>
          <cell r="C40">
            <v>0.14</v>
          </cell>
        </row>
        <row r="41">
          <cell r="A41">
            <v>39</v>
          </cell>
          <cell r="B41">
            <v>-4663.4</v>
          </cell>
          <cell r="C41">
            <v>0.09</v>
          </cell>
        </row>
        <row r="42">
          <cell r="A42">
            <v>40</v>
          </cell>
          <cell r="B42">
            <v>-4723.3</v>
          </cell>
          <cell r="C42">
            <v>0.061</v>
          </cell>
        </row>
        <row r="43">
          <cell r="A43">
            <v>41</v>
          </cell>
          <cell r="B43">
            <v>-4783</v>
          </cell>
          <cell r="C43">
            <v>0.026000000000000002</v>
          </cell>
        </row>
        <row r="44">
          <cell r="A44">
            <v>42</v>
          </cell>
          <cell r="B44">
            <v>-4842.6</v>
          </cell>
          <cell r="C44">
            <v>-0.015</v>
          </cell>
        </row>
        <row r="45">
          <cell r="A45">
            <v>43</v>
          </cell>
          <cell r="B45">
            <v>-4902.2</v>
          </cell>
          <cell r="C45">
            <v>-0.043000000000000003</v>
          </cell>
        </row>
        <row r="46">
          <cell r="A46">
            <v>44</v>
          </cell>
          <cell r="B46">
            <v>-4968.7</v>
          </cell>
          <cell r="C46">
            <v>-0.085</v>
          </cell>
        </row>
        <row r="47">
          <cell r="A47">
            <v>45</v>
          </cell>
          <cell r="B47">
            <v>-5036.9</v>
          </cell>
          <cell r="C47">
            <v>-0.112</v>
          </cell>
        </row>
        <row r="48">
          <cell r="A48">
            <v>46</v>
          </cell>
          <cell r="B48">
            <v>-5105</v>
          </cell>
          <cell r="C48">
            <v>-0.15</v>
          </cell>
        </row>
        <row r="49">
          <cell r="A49">
            <v>47</v>
          </cell>
          <cell r="B49">
            <v>-5173.3</v>
          </cell>
          <cell r="C49">
            <v>-0.175</v>
          </cell>
        </row>
        <row r="50">
          <cell r="A50">
            <v>48</v>
          </cell>
          <cell r="B50">
            <v>-5251.1</v>
          </cell>
          <cell r="C50">
            <v>-0.219</v>
          </cell>
        </row>
        <row r="51">
          <cell r="A51">
            <v>49</v>
          </cell>
          <cell r="B51">
            <v>-5327.9</v>
          </cell>
          <cell r="C51">
            <v>-0.252</v>
          </cell>
        </row>
        <row r="52">
          <cell r="A52">
            <v>51</v>
          </cell>
          <cell r="B52">
            <v>-5480.9</v>
          </cell>
          <cell r="C52">
            <v>-0.32</v>
          </cell>
        </row>
        <row r="53">
          <cell r="A53">
            <v>80</v>
          </cell>
          <cell r="B53">
            <v>-7615.5</v>
          </cell>
          <cell r="C53">
            <v>-1.324</v>
          </cell>
        </row>
        <row r="54">
          <cell r="A54">
            <v>81</v>
          </cell>
          <cell r="B54">
            <v>-7686</v>
          </cell>
          <cell r="C54">
            <v>-1.375</v>
          </cell>
        </row>
        <row r="55">
          <cell r="A55">
            <v>82</v>
          </cell>
          <cell r="B55">
            <v>-7759</v>
          </cell>
          <cell r="C55">
            <v>-1.385</v>
          </cell>
        </row>
        <row r="56">
          <cell r="A56">
            <v>83</v>
          </cell>
          <cell r="B56">
            <v>-7826</v>
          </cell>
          <cell r="C56">
            <v>-1.428</v>
          </cell>
        </row>
        <row r="57">
          <cell r="A57">
            <v>84</v>
          </cell>
          <cell r="B57">
            <v>-7902.3</v>
          </cell>
          <cell r="C57">
            <v>-1.46</v>
          </cell>
        </row>
        <row r="58">
          <cell r="A58">
            <v>85</v>
          </cell>
          <cell r="B58">
            <v>-7977.7</v>
          </cell>
          <cell r="C58">
            <v>-1.505</v>
          </cell>
        </row>
        <row r="59">
          <cell r="A59">
            <v>86</v>
          </cell>
          <cell r="B59">
            <v>-8054.6</v>
          </cell>
          <cell r="C59">
            <v>-1.52</v>
          </cell>
        </row>
        <row r="60">
          <cell r="A60">
            <v>87</v>
          </cell>
          <cell r="B60">
            <v>-8130.8</v>
          </cell>
          <cell r="C60">
            <v>-1.575</v>
          </cell>
        </row>
        <row r="61">
          <cell r="A61">
            <v>88</v>
          </cell>
          <cell r="B61">
            <v>-8207.5</v>
          </cell>
          <cell r="C61">
            <v>-1.595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232"/>
  <sheetViews>
    <sheetView tabSelected="1" workbookViewId="0" topLeftCell="A1">
      <selection activeCell="B15" sqref="B15"/>
    </sheetView>
  </sheetViews>
  <sheetFormatPr defaultColWidth="9.00390625" defaultRowHeight="15.75"/>
  <cols>
    <col min="1" max="1" width="9.00390625" style="1" customWidth="1"/>
    <col min="2" max="2" width="11.375" style="1" customWidth="1"/>
    <col min="3" max="3" width="17.875" style="1" customWidth="1"/>
    <col min="4" max="4" width="13.625" style="1" customWidth="1"/>
    <col min="5" max="6" width="9.00390625" style="1" customWidth="1"/>
    <col min="7" max="244" width="0" style="1" hidden="1" customWidth="1"/>
    <col min="245" max="16384" width="9.00390625" style="1" customWidth="1"/>
  </cols>
  <sheetData>
    <row r="1" ht="16.5" thickBot="1"/>
    <row r="2" spans="20:32" ht="16.5" thickBot="1">
      <c r="T2" s="54" t="s">
        <v>0</v>
      </c>
      <c r="U2" s="55" t="s">
        <v>1</v>
      </c>
      <c r="V2" s="56">
        <f>D35*1000</f>
        <v>856.7</v>
      </c>
      <c r="W2" s="57">
        <f>ROUND(((((VLOOKUP((V2+2),T3:U183,2)-VLOOKUP(V2,T3:U183,2))/200*((V2-VLOOKUP(V2,T3:U183,1))*100))+VLOOKUP(V2,T3:U183,2))/1000),4)</f>
        <v>0.8602</v>
      </c>
      <c r="X2" s="86" t="s">
        <v>1</v>
      </c>
      <c r="Y2" s="87" t="s">
        <v>2</v>
      </c>
      <c r="Z2" s="66">
        <f>ROUND((((VLOOKUP((W3+1),X3:Y424,2)-VLOOKUP(W3,X3:Y424,2))/100*((W3-VLOOKUP(W3,X3:Y424,1))*100))+VLOOKUP(W3,X3:Y424,2)),2)</f>
        <v>32.91</v>
      </c>
      <c r="AA2" s="45"/>
      <c r="AB2" s="68" t="s">
        <v>3</v>
      </c>
      <c r="AD2" s="83" t="s">
        <v>2</v>
      </c>
      <c r="AE2" s="84" t="s">
        <v>1</v>
      </c>
      <c r="AF2" s="1">
        <f>ROUND(((((VLOOKUP((D42+1),AD3:AE1505,2)-VLOOKUP(D42,AD3:AE1505,2))/100*((D42-VLOOKUP(D42,AD3:AE1505,1))*100))+VLOOKUP(D42,AD3:AE1505,2))/1000),4)</f>
        <v>0.865</v>
      </c>
    </row>
    <row r="3" spans="3:31" ht="16.5">
      <c r="C3" s="2" t="s">
        <v>4</v>
      </c>
      <c r="D3" s="27">
        <v>0.9845</v>
      </c>
      <c r="H3" s="11">
        <f>D3*1000</f>
        <v>984.5</v>
      </c>
      <c r="I3" s="11">
        <f>EVEN(H3)</f>
        <v>986</v>
      </c>
      <c r="J3" s="12">
        <f>I3-H3</f>
        <v>1.5</v>
      </c>
      <c r="K3" s="12">
        <f>IF(J3&gt;1,ROUNDDOWN(H3,0),I3)/1000</f>
        <v>0.984</v>
      </c>
      <c r="L3" s="13">
        <f>IF(J3&gt;1,ROUNDDOWN(H3,0))</f>
        <v>984</v>
      </c>
      <c r="M3" s="12">
        <f>EVEN(L3)</f>
        <v>984</v>
      </c>
      <c r="N3" s="12" t="b">
        <f>IF(J3&lt;=1,ROUNDUP(H3,0))</f>
        <v>0</v>
      </c>
      <c r="O3" s="14">
        <f>EVEN(N3)</f>
        <v>0</v>
      </c>
      <c r="P3" s="15">
        <f>(M3+N3)/1000</f>
        <v>0.984</v>
      </c>
      <c r="T3" s="48">
        <v>710</v>
      </c>
      <c r="U3" s="49">
        <v>714.2</v>
      </c>
      <c r="V3" s="58"/>
      <c r="W3" s="57">
        <f>W2*1000</f>
        <v>860.1999999999999</v>
      </c>
      <c r="X3" s="60">
        <v>654</v>
      </c>
      <c r="Y3" s="61">
        <v>84.83</v>
      </c>
      <c r="Z3" s="1">
        <f>ROUND((((VLOOKUP(((D47*1000)+1),X3:Y424,2)-VLOOKUP((D47*1000),X3:Y424,2))/100*(((D47*1000)-VLOOKUP((D47*1000),X3:Y424,1))*100))+VLOOKUP((D47*1000),X3:Y424,2)),2)</f>
        <v>30.02</v>
      </c>
      <c r="AA3" s="69" t="b">
        <f>AND(D36&lt;0.5191)</f>
        <v>0</v>
      </c>
      <c r="AB3" s="70">
        <f>IF(AA3=TRUE,0.99775,0)</f>
        <v>0</v>
      </c>
      <c r="AD3" s="76">
        <v>0</v>
      </c>
      <c r="AE3" s="77">
        <v>1075.3</v>
      </c>
    </row>
    <row r="4" spans="3:31" ht="16.5">
      <c r="C4" s="3" t="s">
        <v>5</v>
      </c>
      <c r="D4" s="28">
        <v>32</v>
      </c>
      <c r="H4" s="16">
        <f>D4</f>
        <v>32</v>
      </c>
      <c r="I4" s="16">
        <f>ROUNDDOWN(H4,)</f>
        <v>32</v>
      </c>
      <c r="J4" s="17">
        <f>ABS(H4-I4)</f>
        <v>0</v>
      </c>
      <c r="K4" s="17">
        <f>IF(J4&lt;=0.125,0,IF(J4&lt;=0.375,0.25,IF(J4&lt;=0.625,0.5,IF(J4&lt;=0.875,0.75,IF(J4&gt;0.875,1)))))</f>
        <v>0</v>
      </c>
      <c r="L4" s="17">
        <f>I4+K4</f>
        <v>32</v>
      </c>
      <c r="T4" s="50">
        <v>712</v>
      </c>
      <c r="U4" s="51">
        <f>U3+2</f>
        <v>716.2</v>
      </c>
      <c r="X4" s="60">
        <f>X3+1</f>
        <v>655</v>
      </c>
      <c r="Y4" s="61">
        <v>84.49</v>
      </c>
      <c r="AA4" s="71" t="b">
        <f>AND(D36&gt;0.51911,D36&lt;0.5421)</f>
        <v>0</v>
      </c>
      <c r="AB4" s="72">
        <f>IF(AA4=TRUE,0.99785,0)</f>
        <v>0</v>
      </c>
      <c r="AD4" s="76">
        <f>AD3+0.1</f>
        <v>0.1</v>
      </c>
      <c r="AE4" s="77">
        <f aca="true" t="shared" si="0" ref="AE4:AE19">AE3-0.8</f>
        <v>1074.5</v>
      </c>
    </row>
    <row r="5" spans="3:31" ht="17.25" thickBot="1">
      <c r="C5" s="10" t="s">
        <v>6</v>
      </c>
      <c r="D5" s="6">
        <f>ROUND(T54A(P3,L4),4)</f>
        <v>0.9892</v>
      </c>
      <c r="T5" s="50">
        <f>T4+2</f>
        <v>714</v>
      </c>
      <c r="U5" s="51">
        <f aca="true" t="shared" si="1" ref="U5:U20">U4+2</f>
        <v>718.2</v>
      </c>
      <c r="X5" s="60">
        <f aca="true" t="shared" si="2" ref="X5:X20">X4+1</f>
        <v>656</v>
      </c>
      <c r="Y5" s="61">
        <v>84.16</v>
      </c>
      <c r="AA5" s="71" t="b">
        <f>AND(D36&gt;0.54211,D36&lt;0.5673)</f>
        <v>0</v>
      </c>
      <c r="AB5" s="72">
        <f>IF(AA5=TRUE,0.99795,0)</f>
        <v>0</v>
      </c>
      <c r="AD5" s="76">
        <f aca="true" t="shared" si="3" ref="AD5:AD20">AD4+0.1</f>
        <v>0.2</v>
      </c>
      <c r="AE5" s="77">
        <f t="shared" si="0"/>
        <v>1073.7</v>
      </c>
    </row>
    <row r="6" spans="20:31" ht="15.75">
      <c r="T6" s="50">
        <f aca="true" t="shared" si="4" ref="T6:U21">T5+2</f>
        <v>716</v>
      </c>
      <c r="U6" s="51">
        <f t="shared" si="1"/>
        <v>720.2</v>
      </c>
      <c r="X6" s="60">
        <f t="shared" si="2"/>
        <v>657</v>
      </c>
      <c r="Y6" s="61">
        <v>83.84</v>
      </c>
      <c r="AA6" s="71" t="b">
        <f>AND(D36&gt;0.56731,D36&lt;0.595)</f>
        <v>0</v>
      </c>
      <c r="AB6" s="72">
        <f>IF(AA6=TRUE,0.99805,0)</f>
        <v>0</v>
      </c>
      <c r="AD6" s="76">
        <f t="shared" si="3"/>
        <v>0.30000000000000004</v>
      </c>
      <c r="AE6" s="77">
        <f t="shared" si="0"/>
        <v>1072.9</v>
      </c>
    </row>
    <row r="7" spans="20:31" ht="16.5" thickBot="1">
      <c r="T7" s="50">
        <f t="shared" si="4"/>
        <v>718</v>
      </c>
      <c r="U7" s="51">
        <f t="shared" si="1"/>
        <v>722.2</v>
      </c>
      <c r="X7" s="60">
        <f t="shared" si="2"/>
        <v>658</v>
      </c>
      <c r="Y7" s="61">
        <v>83.51</v>
      </c>
      <c r="AA7" s="71" t="b">
        <f>AND(D36&gt;0.59501,D36&lt;0.6255)</f>
        <v>0</v>
      </c>
      <c r="AB7" s="72">
        <f>IF(AA7=TRUE,0.99815,0)</f>
        <v>0</v>
      </c>
      <c r="AD7" s="76">
        <f t="shared" si="3"/>
        <v>0.4</v>
      </c>
      <c r="AE7" s="77">
        <f t="shared" si="0"/>
        <v>1072.1000000000001</v>
      </c>
    </row>
    <row r="8" spans="3:31" ht="16.5">
      <c r="C8" s="2" t="s">
        <v>4</v>
      </c>
      <c r="D8" s="27">
        <v>0.9825</v>
      </c>
      <c r="H8" s="7" t="s">
        <v>7</v>
      </c>
      <c r="I8" s="11">
        <f>D8*1000</f>
        <v>982.5</v>
      </c>
      <c r="J8" s="11">
        <f>EVEN(I8)</f>
        <v>984</v>
      </c>
      <c r="K8" s="12">
        <f>J8-I8</f>
        <v>1.5</v>
      </c>
      <c r="L8" s="12">
        <f>IF(K8&gt;1,ROUNDDOWN(I8,0),J8)/1000</f>
        <v>0.982</v>
      </c>
      <c r="M8" s="13">
        <f>IF(K8&gt;1,ROUNDDOWN(I8,0))</f>
        <v>982</v>
      </c>
      <c r="N8" s="12">
        <f>EVEN(M8)</f>
        <v>982</v>
      </c>
      <c r="O8" s="12" t="b">
        <f>IF(K8&lt;=1,ROUNDUP(I8,0))</f>
        <v>0</v>
      </c>
      <c r="P8" s="14">
        <f>EVEN(O8)</f>
        <v>0</v>
      </c>
      <c r="Q8" s="15">
        <f>(N8+O8)/1000</f>
        <v>0.982</v>
      </c>
      <c r="T8" s="50">
        <f t="shared" si="4"/>
        <v>720</v>
      </c>
      <c r="U8" s="51">
        <f t="shared" si="1"/>
        <v>724.2</v>
      </c>
      <c r="X8" s="60">
        <f t="shared" si="2"/>
        <v>659</v>
      </c>
      <c r="Y8" s="61">
        <v>83.18</v>
      </c>
      <c r="AA8" s="71" t="b">
        <f>AND(D36&gt;0.62551,D36&lt;0.6593)</f>
        <v>0</v>
      </c>
      <c r="AB8" s="72">
        <f>IF(AA8=TRUE,0.99825,0)</f>
        <v>0</v>
      </c>
      <c r="AD8" s="76">
        <f t="shared" si="3"/>
        <v>0.5</v>
      </c>
      <c r="AE8" s="77">
        <f t="shared" si="0"/>
        <v>1071.3000000000002</v>
      </c>
    </row>
    <row r="9" spans="3:31" ht="16.5">
      <c r="C9" s="3" t="s">
        <v>5</v>
      </c>
      <c r="D9" s="28">
        <v>28</v>
      </c>
      <c r="H9" s="7" t="b">
        <f>AND(Q8&lt;0.7701)</f>
        <v>0</v>
      </c>
      <c r="I9" s="16">
        <f>D9</f>
        <v>28</v>
      </c>
      <c r="J9" s="16">
        <f>ROUNDDOWN(I9,)</f>
        <v>28</v>
      </c>
      <c r="K9" s="17">
        <f>ABS(I9-J9)</f>
        <v>0</v>
      </c>
      <c r="L9" s="17">
        <f>IF(K9&lt;=0.125,0,IF(K9&lt;=0.375,0.25,IF(K9&lt;=0.625,0.5,IF(K9&lt;=0.875,0.75,IF(K9&gt;0.875,1)))))</f>
        <v>0</v>
      </c>
      <c r="M9" s="17">
        <f>J9+L9</f>
        <v>28</v>
      </c>
      <c r="T9" s="50">
        <f t="shared" si="4"/>
        <v>722</v>
      </c>
      <c r="U9" s="51">
        <f t="shared" si="1"/>
        <v>726.2</v>
      </c>
      <c r="X9" s="60">
        <f t="shared" si="2"/>
        <v>660</v>
      </c>
      <c r="Y9" s="61">
        <v>82.86</v>
      </c>
      <c r="AA9" s="71" t="b">
        <f>AND(D36&gt;0.65931,D36&lt;0.697)</f>
        <v>0</v>
      </c>
      <c r="AB9" s="72">
        <f>IF(AA9=TRUE,0.99835,0)</f>
        <v>0</v>
      </c>
      <c r="AD9" s="76">
        <f t="shared" si="3"/>
        <v>0.6</v>
      </c>
      <c r="AE9" s="77">
        <f t="shared" si="0"/>
        <v>1070.5000000000002</v>
      </c>
    </row>
    <row r="10" spans="3:31" ht="17.25" thickBot="1">
      <c r="C10" s="10" t="s">
        <v>6</v>
      </c>
      <c r="D10" s="6">
        <f>I10</f>
        <v>0.991</v>
      </c>
      <c r="H10" s="7" t="b">
        <f>AND(Q8&gt;0.77011,Q8&lt;0.7875)</f>
        <v>0</v>
      </c>
      <c r="I10" s="8">
        <f>IF(H9=TRUE,J10,IF(H10=TRUE,K10,IF(H11=TRUE,L10,IF(H12=TRUE,M10))))</f>
        <v>0.991</v>
      </c>
      <c r="J10" s="18">
        <f>ROUND(T541B(Q8,M9),4)</f>
        <v>0.9895</v>
      </c>
      <c r="K10" s="18">
        <f>ROUND(T542B(Q8,M9),4)</f>
        <v>1.0076</v>
      </c>
      <c r="L10" s="18">
        <f>ROUND(T543B(Q8,M9),4)</f>
        <v>0.992</v>
      </c>
      <c r="M10" s="18">
        <f>ROUND(T544B(Q8,M9),4)</f>
        <v>0.991</v>
      </c>
      <c r="T10" s="50">
        <f t="shared" si="4"/>
        <v>724</v>
      </c>
      <c r="U10" s="51">
        <v>728.1</v>
      </c>
      <c r="X10" s="60">
        <f t="shared" si="2"/>
        <v>661</v>
      </c>
      <c r="Y10" s="61">
        <v>82.53</v>
      </c>
      <c r="AA10" s="71" t="b">
        <f>AND(D36&gt;0.69701,D36&lt;0.7392)</f>
        <v>0</v>
      </c>
      <c r="AB10" s="72">
        <f>IF(AA10=TRUE,0.99845,0)</f>
        <v>0</v>
      </c>
      <c r="AD10" s="76">
        <f t="shared" si="3"/>
        <v>0.7</v>
      </c>
      <c r="AE10" s="77">
        <f t="shared" si="0"/>
        <v>1069.7000000000003</v>
      </c>
    </row>
    <row r="11" spans="8:31" ht="16.5" thickBot="1">
      <c r="H11" s="7" t="b">
        <f>AND(Q8&gt;0.787501,Q8&lt;0.8385)</f>
        <v>0</v>
      </c>
      <c r="T11" s="50">
        <f t="shared" si="4"/>
        <v>726</v>
      </c>
      <c r="U11" s="51">
        <f t="shared" si="1"/>
        <v>730.1</v>
      </c>
      <c r="X11" s="60">
        <f t="shared" si="2"/>
        <v>662</v>
      </c>
      <c r="Y11" s="61">
        <v>82.21</v>
      </c>
      <c r="AA11" s="71" t="b">
        <f>AND(M3&gt;0.79321,D36&lt;0.7869)</f>
        <v>0</v>
      </c>
      <c r="AB11" s="72">
        <f>IF(AA11=TRUE,0.99855,0)</f>
        <v>0</v>
      </c>
      <c r="AD11" s="76">
        <f t="shared" si="3"/>
        <v>0.7999999999999999</v>
      </c>
      <c r="AE11" s="77">
        <f>AE10-0.9</f>
        <v>1068.8000000000002</v>
      </c>
    </row>
    <row r="12" spans="1:31" ht="16.5" thickBot="1">
      <c r="A12" s="94" t="s">
        <v>8</v>
      </c>
      <c r="B12" s="95"/>
      <c r="F12" s="101"/>
      <c r="G12" s="101"/>
      <c r="H12" s="100" t="b">
        <f>AND(Q8&gt;0.838501)</f>
        <v>1</v>
      </c>
      <c r="T12" s="50">
        <f t="shared" si="4"/>
        <v>728</v>
      </c>
      <c r="U12" s="51">
        <f t="shared" si="1"/>
        <v>732.1</v>
      </c>
      <c r="X12" s="60">
        <f t="shared" si="2"/>
        <v>663</v>
      </c>
      <c r="Y12" s="61">
        <v>81.88</v>
      </c>
      <c r="AA12" s="71" t="b">
        <f>AND(D36&gt;0.78691,D36&lt;0.8411)</f>
        <v>0</v>
      </c>
      <c r="AB12" s="72">
        <f>IF(AA12=TRUE,0.99865,0)</f>
        <v>0</v>
      </c>
      <c r="AD12" s="76">
        <f t="shared" si="3"/>
        <v>0.8999999999999999</v>
      </c>
      <c r="AE12" s="77">
        <f t="shared" si="0"/>
        <v>1068.0000000000002</v>
      </c>
    </row>
    <row r="13" spans="1:31" ht="16.5">
      <c r="A13" s="96" t="s">
        <v>2</v>
      </c>
      <c r="B13" s="105">
        <v>26.1</v>
      </c>
      <c r="C13" s="2" t="s">
        <v>9</v>
      </c>
      <c r="D13" s="29">
        <v>30.3</v>
      </c>
      <c r="F13" s="102"/>
      <c r="G13" s="102"/>
      <c r="H13" s="19">
        <f>D13</f>
        <v>30.3</v>
      </c>
      <c r="I13" s="19">
        <f>ROUNDDOWN(H13,)</f>
        <v>30</v>
      </c>
      <c r="J13" s="19">
        <f>ABS(I13-H13)</f>
        <v>0.3000000000000007</v>
      </c>
      <c r="K13" s="20">
        <f>IF(J13&lt;=0.249,0,IF(J13&lt;=0.749,0.5,IF(J13&gt;=0.75,1)))</f>
        <v>0.5</v>
      </c>
      <c r="L13" s="21">
        <f>I13+K13</f>
        <v>30.5</v>
      </c>
      <c r="T13" s="50">
        <f t="shared" si="4"/>
        <v>730</v>
      </c>
      <c r="U13" s="51">
        <f t="shared" si="1"/>
        <v>734.1</v>
      </c>
      <c r="X13" s="60">
        <f t="shared" si="2"/>
        <v>664</v>
      </c>
      <c r="Y13" s="61">
        <v>81.56</v>
      </c>
      <c r="AA13" s="71" t="b">
        <f>AND(D36&gt;0.84111,D36&lt;0.9034)</f>
        <v>1</v>
      </c>
      <c r="AB13" s="72">
        <f>IF(AA13=TRUE,0.99875,0)</f>
        <v>0.99875</v>
      </c>
      <c r="AD13" s="76">
        <f t="shared" si="3"/>
        <v>0.9999999999999999</v>
      </c>
      <c r="AE13" s="77">
        <f t="shared" si="0"/>
        <v>1067.2000000000003</v>
      </c>
    </row>
    <row r="14" spans="1:31" ht="16.5">
      <c r="A14" s="97" t="s">
        <v>10</v>
      </c>
      <c r="B14" s="104">
        <v>27.75</v>
      </c>
      <c r="C14" s="9" t="s">
        <v>11</v>
      </c>
      <c r="D14" s="28">
        <v>89</v>
      </c>
      <c r="F14" s="102"/>
      <c r="G14" s="102"/>
      <c r="H14" s="16">
        <f>D14</f>
        <v>89</v>
      </c>
      <c r="I14" s="16">
        <f>ROUNDDOWN(H14,)</f>
        <v>89</v>
      </c>
      <c r="J14" s="17">
        <f>ABS(H14-I14)</f>
        <v>0</v>
      </c>
      <c r="K14" s="17">
        <f>IF(J14&lt;=0.125,0,IF(J14&lt;=0.375,0.25,IF(J14&lt;=0.625,0.5,IF(J14&lt;=0.875,0.75,IF(J14&gt;0.875,1)))))</f>
        <v>0</v>
      </c>
      <c r="L14" s="17">
        <f>I14+K14</f>
        <v>89</v>
      </c>
      <c r="T14" s="50">
        <f t="shared" si="4"/>
        <v>732</v>
      </c>
      <c r="U14" s="51">
        <f t="shared" si="1"/>
        <v>736.1</v>
      </c>
      <c r="X14" s="60">
        <f t="shared" si="2"/>
        <v>665</v>
      </c>
      <c r="Y14" s="61">
        <v>81.24</v>
      </c>
      <c r="AA14" s="71" t="b">
        <f>AND(D36&gt;0.90341,D36&lt;0.9756)</f>
        <v>0</v>
      </c>
      <c r="AB14" s="72">
        <f>IF(AA14=TRUE,0.99885,0)</f>
        <v>0</v>
      </c>
      <c r="AD14" s="76">
        <f t="shared" si="3"/>
        <v>1.0999999999999999</v>
      </c>
      <c r="AE14" s="77">
        <f t="shared" si="0"/>
        <v>1066.4000000000003</v>
      </c>
    </row>
    <row r="15" spans="1:31" ht="17.25" thickBot="1">
      <c r="A15" s="98" t="s">
        <v>12</v>
      </c>
      <c r="B15" s="99">
        <f>IF(A13="","",IF(ROUND(1+(((VLOOKUP(TRUNC($B$13+0.5),DATATable_6,2)*ROUND(B14-60,0))+(VLOOKUP(TRUNC($B$13+0.5),DATATable_6,3)*ROUND(B14-60,0)^2))/10^7),4)=1.0194,0,ROUND(1+(((VLOOKUP(TRUNC($B$13+0.5),DATATable_6,2)*ROUND(B14-60,0))+(VLOOKUP(TRUNC($B$13+0.5),DATATable_6,3)*ROUND(B14-60,0)^2))/10^7),4)))</f>
        <v>1.0132</v>
      </c>
      <c r="C15" s="10" t="s">
        <v>6</v>
      </c>
      <c r="D15" s="6">
        <f>ROUND(T6A(L13,L14),4)</f>
        <v>0.987</v>
      </c>
      <c r="F15" s="102"/>
      <c r="G15" s="103"/>
      <c r="H15" s="16"/>
      <c r="T15" s="50">
        <f t="shared" si="4"/>
        <v>734</v>
      </c>
      <c r="U15" s="51">
        <f t="shared" si="1"/>
        <v>738.1</v>
      </c>
      <c r="X15" s="60">
        <f t="shared" si="2"/>
        <v>666</v>
      </c>
      <c r="Y15" s="61">
        <v>80.92</v>
      </c>
      <c r="AA15" s="71" t="b">
        <f>AND(D36&gt;0.97561,D36&lt;1.0604)</f>
        <v>0</v>
      </c>
      <c r="AB15" s="72">
        <f>IF(AA15=TRUE,0.99895,0)</f>
        <v>0</v>
      </c>
      <c r="AD15" s="76">
        <f t="shared" si="3"/>
        <v>1.2</v>
      </c>
      <c r="AE15" s="77">
        <f t="shared" si="0"/>
        <v>1065.6000000000004</v>
      </c>
    </row>
    <row r="16" spans="6:31" ht="16.5" thickBot="1">
      <c r="F16" s="1" t="s">
        <v>13</v>
      </c>
      <c r="H16" s="22">
        <f>ROUND(((141.5/(M18+131.5))),4)</f>
        <v>0.8654</v>
      </c>
      <c r="I16" s="11">
        <f>H16*1000</f>
        <v>865.4</v>
      </c>
      <c r="J16" s="11">
        <f>EVEN(I16)</f>
        <v>866</v>
      </c>
      <c r="K16" s="12">
        <f>J16-I16</f>
        <v>0.6000000000000227</v>
      </c>
      <c r="L16" s="12">
        <f>IF(K16&gt;1,ROUNDDOWN(I16,0),J16)/1000</f>
        <v>0.866</v>
      </c>
      <c r="M16" s="13" t="b">
        <f>IF(K16&gt;1,ROUNDDOWN(I16,0))</f>
        <v>0</v>
      </c>
      <c r="N16" s="12">
        <f>EVEN(M16)</f>
        <v>0</v>
      </c>
      <c r="O16" s="12">
        <f>IF(K16&lt;=1,ROUNDUP(I16,0))</f>
        <v>866</v>
      </c>
      <c r="P16" s="14">
        <f>EVEN(O16)</f>
        <v>866</v>
      </c>
      <c r="Q16" s="15">
        <f>(N16+O16)/1000</f>
        <v>0.866</v>
      </c>
      <c r="T16" s="50">
        <f t="shared" si="4"/>
        <v>736</v>
      </c>
      <c r="U16" s="51">
        <f t="shared" si="1"/>
        <v>740.1</v>
      </c>
      <c r="X16" s="60">
        <f t="shared" si="2"/>
        <v>667</v>
      </c>
      <c r="Y16" s="61">
        <v>80.6</v>
      </c>
      <c r="AA16" s="73" t="b">
        <f>AND(D36&gt;1.06041)</f>
        <v>0</v>
      </c>
      <c r="AB16" s="74">
        <f>IF(AA16=TRUE,0.99905,0)</f>
        <v>0</v>
      </c>
      <c r="AD16" s="76">
        <f t="shared" si="3"/>
        <v>1.3</v>
      </c>
      <c r="AE16" s="77">
        <f t="shared" si="0"/>
        <v>1064.8000000000004</v>
      </c>
    </row>
    <row r="17" spans="8:31" ht="16.5" thickBot="1">
      <c r="H17" s="23">
        <f>Q16*1000</f>
        <v>866</v>
      </c>
      <c r="I17" s="24">
        <f>IF(H18=TRUE,L17,IF(H19=TRUE,M17,IF(H20=TRUE,N17,IF(H21=TRUE,O17))))</f>
        <v>0.9814</v>
      </c>
      <c r="J17" s="8">
        <f>ROUND(T6B1(H17,M19),4)</f>
        <v>0.981</v>
      </c>
      <c r="K17" s="8">
        <f>ROUND(T6B2(H17,M19),4)</f>
        <v>0.9951</v>
      </c>
      <c r="L17" s="8">
        <f>ROUND(T6B3(H17,M19),4)</f>
        <v>0.9814</v>
      </c>
      <c r="M17" s="8">
        <f>ROUND(T6B4(H17,M19),4)</f>
        <v>0.9773</v>
      </c>
      <c r="T17" s="50">
        <f t="shared" si="4"/>
        <v>738</v>
      </c>
      <c r="U17" s="51">
        <f t="shared" si="1"/>
        <v>742.1</v>
      </c>
      <c r="X17" s="60">
        <f t="shared" si="2"/>
        <v>668</v>
      </c>
      <c r="Y17" s="61">
        <v>80.29</v>
      </c>
      <c r="AA17" s="45"/>
      <c r="AB17" s="31">
        <f>(AB3+AB4+AB5+AB6+AB7+AB8+AB9+AB10+AB11+AB12+AB13+AB14+AB15+AB16)</f>
        <v>0.99875</v>
      </c>
      <c r="AD17" s="76">
        <f t="shared" si="3"/>
        <v>1.4000000000000001</v>
      </c>
      <c r="AE17" s="77">
        <f t="shared" si="0"/>
        <v>1064.0000000000005</v>
      </c>
    </row>
    <row r="18" spans="3:31" ht="16.5">
      <c r="C18" s="2" t="s">
        <v>9</v>
      </c>
      <c r="D18" s="29">
        <v>32</v>
      </c>
      <c r="H18" s="25" t="b">
        <f>AND(H16&gt;0.8401)</f>
        <v>1</v>
      </c>
      <c r="I18" s="19">
        <f>D18</f>
        <v>32</v>
      </c>
      <c r="J18" s="19">
        <f>ROUNDDOWN(I18,)</f>
        <v>32</v>
      </c>
      <c r="K18" s="19">
        <f>ABS(J18-I18)</f>
        <v>0</v>
      </c>
      <c r="L18" s="20">
        <f>IF(K18&lt;=0.249,0,IF(K18&lt;=0.749,0.5,IF(K18&gt;=0.75,1)))</f>
        <v>0</v>
      </c>
      <c r="M18" s="21">
        <f>J18+L18</f>
        <v>32</v>
      </c>
      <c r="T18" s="50">
        <f t="shared" si="4"/>
        <v>740</v>
      </c>
      <c r="U18" s="51">
        <v>744</v>
      </c>
      <c r="X18" s="60">
        <f t="shared" si="2"/>
        <v>669</v>
      </c>
      <c r="Y18" s="61">
        <v>79.97</v>
      </c>
      <c r="AD18" s="76">
        <f t="shared" si="3"/>
        <v>1.5000000000000002</v>
      </c>
      <c r="AE18" s="77">
        <f t="shared" si="0"/>
        <v>1063.2000000000005</v>
      </c>
    </row>
    <row r="19" spans="3:31" ht="16.5">
      <c r="C19" s="9" t="s">
        <v>11</v>
      </c>
      <c r="D19" s="28">
        <v>102</v>
      </c>
      <c r="H19" s="23" t="b">
        <f>AND(H16&gt;0.788501,H16&lt;0.84)</f>
        <v>0</v>
      </c>
      <c r="I19" s="16">
        <f>D19</f>
        <v>102</v>
      </c>
      <c r="J19" s="16">
        <f>ROUNDDOWN(I19,)</f>
        <v>102</v>
      </c>
      <c r="K19" s="17">
        <f>ABS(I19-J19)</f>
        <v>0</v>
      </c>
      <c r="L19" s="17">
        <f>IF(K19&lt;=0.125,0,IF(K19&lt;=0.375,0.25,IF(K19&lt;=0.625,0.5,IF(K19&lt;=0.875,0.75,IF(K19&gt;0.875,1)))))</f>
        <v>0</v>
      </c>
      <c r="M19" s="17">
        <f>J19+L19</f>
        <v>102</v>
      </c>
      <c r="T19" s="50">
        <f t="shared" si="4"/>
        <v>742</v>
      </c>
      <c r="U19" s="51">
        <f t="shared" si="1"/>
        <v>746</v>
      </c>
      <c r="X19" s="60">
        <f t="shared" si="2"/>
        <v>670</v>
      </c>
      <c r="Y19" s="61">
        <v>79.65</v>
      </c>
      <c r="AD19" s="76">
        <f t="shared" si="3"/>
        <v>1.6000000000000003</v>
      </c>
      <c r="AE19" s="77">
        <f t="shared" si="0"/>
        <v>1062.4000000000005</v>
      </c>
    </row>
    <row r="20" spans="3:31" ht="17.25" thickBot="1">
      <c r="C20" s="10" t="s">
        <v>6</v>
      </c>
      <c r="D20" s="6">
        <f>I17</f>
        <v>0.9814</v>
      </c>
      <c r="H20" s="23" t="b">
        <f>AND(I18&gt;0.77101,H16&lt;0.7885)</f>
        <v>0</v>
      </c>
      <c r="T20" s="50">
        <f t="shared" si="4"/>
        <v>744</v>
      </c>
      <c r="U20" s="51">
        <f t="shared" si="1"/>
        <v>748</v>
      </c>
      <c r="X20" s="60">
        <f t="shared" si="2"/>
        <v>671</v>
      </c>
      <c r="Y20" s="61">
        <v>79.34</v>
      </c>
      <c r="AD20" s="76">
        <f t="shared" si="3"/>
        <v>1.7000000000000004</v>
      </c>
      <c r="AE20" s="77">
        <f aca="true" t="shared" si="5" ref="AE20:AE35">AE19-0.8</f>
        <v>1061.6000000000006</v>
      </c>
    </row>
    <row r="21" spans="8:31" ht="16.5" thickBot="1">
      <c r="H21" s="26" t="b">
        <f>AND(H16&lt;0.771)</f>
        <v>0</v>
      </c>
      <c r="T21" s="50">
        <f t="shared" si="4"/>
        <v>746</v>
      </c>
      <c r="U21" s="51">
        <f t="shared" si="4"/>
        <v>750</v>
      </c>
      <c r="X21" s="60">
        <f aca="true" t="shared" si="6" ref="X21:X36">X20+1</f>
        <v>672</v>
      </c>
      <c r="Y21" s="61">
        <v>79.02</v>
      </c>
      <c r="AD21" s="76">
        <f aca="true" t="shared" si="7" ref="AD21:AD36">AD20+0.1</f>
        <v>1.8000000000000005</v>
      </c>
      <c r="AE21" s="77">
        <f t="shared" si="5"/>
        <v>1060.8000000000006</v>
      </c>
    </row>
    <row r="22" spans="8:31" ht="16.5" thickBot="1">
      <c r="H22" s="32" t="b">
        <f>AND(D23&lt;0.697)</f>
        <v>0</v>
      </c>
      <c r="I22" s="33">
        <f>IF(H22=TRUE,6.295,0)</f>
        <v>0</v>
      </c>
      <c r="T22" s="50">
        <f aca="true" t="shared" si="8" ref="T22:U37">T21+2</f>
        <v>748</v>
      </c>
      <c r="U22" s="51">
        <f t="shared" si="8"/>
        <v>752</v>
      </c>
      <c r="X22" s="60">
        <f t="shared" si="6"/>
        <v>673</v>
      </c>
      <c r="Y22" s="61">
        <v>78.71</v>
      </c>
      <c r="AD22" s="76">
        <f t="shared" si="7"/>
        <v>1.9000000000000006</v>
      </c>
      <c r="AE22" s="77">
        <f t="shared" si="5"/>
        <v>1060.0000000000007</v>
      </c>
    </row>
    <row r="23" spans="3:31" ht="16.5">
      <c r="C23" s="2" t="s">
        <v>4</v>
      </c>
      <c r="D23" s="27">
        <v>0.9835</v>
      </c>
      <c r="H23" s="34" t="b">
        <f>AND(D23&gt;0.6971,D23&lt;0.778)</f>
        <v>0</v>
      </c>
      <c r="I23" s="35">
        <f>IF(H23=TRUE,6.294,0)</f>
        <v>0</v>
      </c>
      <c r="T23" s="50">
        <f t="shared" si="8"/>
        <v>750</v>
      </c>
      <c r="U23" s="51">
        <f t="shared" si="8"/>
        <v>754</v>
      </c>
      <c r="X23" s="60">
        <f t="shared" si="6"/>
        <v>674</v>
      </c>
      <c r="Y23" s="61">
        <v>78.4</v>
      </c>
      <c r="AD23" s="76">
        <f t="shared" si="7"/>
        <v>2.0000000000000004</v>
      </c>
      <c r="AE23" s="77">
        <f t="shared" si="5"/>
        <v>1059.2000000000007</v>
      </c>
    </row>
    <row r="24" spans="3:31" ht="17.25" thickBot="1">
      <c r="C24" s="30" t="s">
        <v>14</v>
      </c>
      <c r="D24" s="5">
        <f>J25</f>
        <v>6.292</v>
      </c>
      <c r="H24" s="34" t="b">
        <f>AND(D23&gt;0.7781,D23&lt;0.901)</f>
        <v>0</v>
      </c>
      <c r="I24" s="35">
        <f>IF(H24=TRUE,6.293,0)</f>
        <v>0</v>
      </c>
      <c r="T24" s="50">
        <f t="shared" si="8"/>
        <v>752</v>
      </c>
      <c r="U24" s="51">
        <f t="shared" si="8"/>
        <v>756</v>
      </c>
      <c r="X24" s="60">
        <f t="shared" si="6"/>
        <v>675</v>
      </c>
      <c r="Y24" s="61">
        <v>78.09</v>
      </c>
      <c r="AD24" s="76">
        <f t="shared" si="7"/>
        <v>2.1000000000000005</v>
      </c>
      <c r="AE24" s="77">
        <f>AE23-0.7</f>
        <v>1058.5000000000007</v>
      </c>
    </row>
    <row r="25" spans="8:31" ht="16.5" thickBot="1">
      <c r="H25" s="36" t="b">
        <f>AND(D23&gt;0.9011)</f>
        <v>1</v>
      </c>
      <c r="I25" s="37">
        <f>IF(H25=TRUE,6.292,0)</f>
        <v>6.292</v>
      </c>
      <c r="J25" s="31">
        <f>(I22+I23+I24+I25)</f>
        <v>6.292</v>
      </c>
      <c r="T25" s="50">
        <f t="shared" si="8"/>
        <v>754</v>
      </c>
      <c r="U25" s="51">
        <f t="shared" si="8"/>
        <v>758</v>
      </c>
      <c r="X25" s="60">
        <f t="shared" si="6"/>
        <v>676</v>
      </c>
      <c r="Y25" s="61">
        <v>77.78</v>
      </c>
      <c r="AD25" s="76">
        <f t="shared" si="7"/>
        <v>2.2000000000000006</v>
      </c>
      <c r="AE25" s="77">
        <f>AE24-0.8</f>
        <v>1057.7000000000007</v>
      </c>
    </row>
    <row r="26" spans="20:31" ht="16.5" thickBot="1">
      <c r="T26" s="50">
        <f t="shared" si="8"/>
        <v>756</v>
      </c>
      <c r="U26" s="51">
        <f t="shared" si="8"/>
        <v>760</v>
      </c>
      <c r="X26" s="60">
        <f t="shared" si="6"/>
        <v>677</v>
      </c>
      <c r="Y26" s="61">
        <v>77.47</v>
      </c>
      <c r="AD26" s="76">
        <f t="shared" si="7"/>
        <v>2.3000000000000007</v>
      </c>
      <c r="AE26" s="77">
        <f t="shared" si="5"/>
        <v>1056.9000000000008</v>
      </c>
    </row>
    <row r="27" spans="3:31" ht="17.25" thickBot="1">
      <c r="C27" s="2" t="s">
        <v>9</v>
      </c>
      <c r="D27" s="29">
        <v>32</v>
      </c>
      <c r="H27" s="19">
        <f>D27</f>
        <v>32</v>
      </c>
      <c r="I27" s="19">
        <f>ROUNDDOWN(H27,)</f>
        <v>32</v>
      </c>
      <c r="J27" s="19">
        <f>ABS(I27-H27)</f>
        <v>0</v>
      </c>
      <c r="K27" s="20">
        <f>IF(J27&lt;=0.249,0,IF(J27&lt;=0.749,0.5,IF(J27&gt;=0.75,1)))</f>
        <v>0</v>
      </c>
      <c r="L27" s="21">
        <f>I27+K27</f>
        <v>32</v>
      </c>
      <c r="T27" s="50">
        <f t="shared" si="8"/>
        <v>758</v>
      </c>
      <c r="U27" s="51">
        <v>761.9</v>
      </c>
      <c r="X27" s="60">
        <f t="shared" si="6"/>
        <v>678</v>
      </c>
      <c r="Y27" s="61">
        <v>77.16</v>
      </c>
      <c r="AD27" s="76">
        <f t="shared" si="7"/>
        <v>2.400000000000001</v>
      </c>
      <c r="AE27" s="77">
        <f t="shared" si="5"/>
        <v>1056.1000000000008</v>
      </c>
    </row>
    <row r="28" spans="3:31" ht="17.25" thickBot="1">
      <c r="C28" s="30" t="s">
        <v>14</v>
      </c>
      <c r="D28" s="38">
        <f>ROUND(0.042*((535.1911/(D27+131.5))-0.0046189),6)</f>
        <v>0.137286</v>
      </c>
      <c r="H28" s="39" t="b">
        <f>AND(N28&lt;15.2)</f>
        <v>0</v>
      </c>
      <c r="I28" s="40">
        <f>IF(H28=TRUE,"0,15893",0)</f>
        <v>0</v>
      </c>
      <c r="J28" s="19">
        <f>D31</f>
        <v>32</v>
      </c>
      <c r="K28" s="19">
        <f>ROUNDDOWN(J28,)</f>
        <v>32</v>
      </c>
      <c r="L28" s="19">
        <f>ABS(K28-J28)</f>
        <v>0</v>
      </c>
      <c r="M28" s="20">
        <f>IF(L28&lt;=0.249,0,IF(L28&lt;=0.749,0.5,IF(L28&gt;=0.75,1)))</f>
        <v>0</v>
      </c>
      <c r="N28" s="21">
        <f>K28+M28</f>
        <v>32</v>
      </c>
      <c r="T28" s="50">
        <f t="shared" si="8"/>
        <v>760</v>
      </c>
      <c r="U28" s="51">
        <f t="shared" si="8"/>
        <v>763.9</v>
      </c>
      <c r="X28" s="60">
        <f t="shared" si="6"/>
        <v>679</v>
      </c>
      <c r="Y28" s="61">
        <v>76.85</v>
      </c>
      <c r="AD28" s="76">
        <f t="shared" si="7"/>
        <v>2.500000000000001</v>
      </c>
      <c r="AE28" s="77">
        <f>AE27-0.8</f>
        <v>1055.3000000000009</v>
      </c>
    </row>
    <row r="29" spans="8:31" ht="15.75">
      <c r="H29" s="41" t="b">
        <f>AND(N28&gt;15.21,N28&lt;33.11)</f>
        <v>1</v>
      </c>
      <c r="I29" s="42">
        <f>IF(H29=TRUE,0.15892,0)</f>
        <v>0.15892</v>
      </c>
      <c r="T29" s="50">
        <f t="shared" si="8"/>
        <v>762</v>
      </c>
      <c r="U29" s="51">
        <f t="shared" si="8"/>
        <v>765.9</v>
      </c>
      <c r="X29" s="60">
        <f t="shared" si="6"/>
        <v>680</v>
      </c>
      <c r="Y29" s="61">
        <v>76.54</v>
      </c>
      <c r="AD29" s="76">
        <f t="shared" si="7"/>
        <v>2.600000000000001</v>
      </c>
      <c r="AE29" s="77">
        <f t="shared" si="5"/>
        <v>1054.500000000001</v>
      </c>
    </row>
    <row r="30" spans="8:31" ht="16.5" thickBot="1">
      <c r="H30" s="41" t="b">
        <f>AND(N28&gt;33.111,N28&lt;45.5)</f>
        <v>0</v>
      </c>
      <c r="I30" s="42">
        <f>IF(H30=TRUE,"0,15891",0)</f>
        <v>0</v>
      </c>
      <c r="T30" s="50">
        <f t="shared" si="8"/>
        <v>764</v>
      </c>
      <c r="U30" s="51">
        <f t="shared" si="8"/>
        <v>767.9</v>
      </c>
      <c r="X30" s="60">
        <f t="shared" si="6"/>
        <v>681</v>
      </c>
      <c r="Y30" s="61">
        <v>76.24</v>
      </c>
      <c r="AD30" s="76">
        <f t="shared" si="7"/>
        <v>2.700000000000001</v>
      </c>
      <c r="AE30" s="77">
        <f t="shared" si="5"/>
        <v>1053.700000000001</v>
      </c>
    </row>
    <row r="31" spans="3:31" ht="16.5">
      <c r="C31" s="2" t="s">
        <v>9</v>
      </c>
      <c r="D31" s="29">
        <v>32</v>
      </c>
      <c r="H31" s="41" t="b">
        <f>AND(N28&gt;45.51,N28&lt;49.8)</f>
        <v>0</v>
      </c>
      <c r="I31" s="42">
        <f>IF(H31=TRUE,"0,15890",0)</f>
        <v>0</v>
      </c>
      <c r="T31" s="50">
        <f t="shared" si="8"/>
        <v>766</v>
      </c>
      <c r="U31" s="51">
        <f t="shared" si="8"/>
        <v>769.9</v>
      </c>
      <c r="X31" s="60">
        <f t="shared" si="6"/>
        <v>682</v>
      </c>
      <c r="Y31" s="61">
        <v>75.93</v>
      </c>
      <c r="AD31" s="76">
        <f t="shared" si="7"/>
        <v>2.800000000000001</v>
      </c>
      <c r="AE31" s="77">
        <f t="shared" si="5"/>
        <v>1052.900000000001</v>
      </c>
    </row>
    <row r="32" spans="3:31" ht="17.25" thickBot="1">
      <c r="C32" s="30" t="s">
        <v>14</v>
      </c>
      <c r="D32" s="38">
        <f>I36</f>
        <v>0.15892</v>
      </c>
      <c r="H32" s="41" t="b">
        <f>AND(N28&gt;49.81,N28&lt;52.6)</f>
        <v>0</v>
      </c>
      <c r="I32" s="42">
        <f>IF(H32=TRUE,"0,15889",0)</f>
        <v>0</v>
      </c>
      <c r="T32" s="50">
        <f t="shared" si="8"/>
        <v>768</v>
      </c>
      <c r="U32" s="51">
        <f t="shared" si="8"/>
        <v>771.9</v>
      </c>
      <c r="X32" s="60">
        <f t="shared" si="6"/>
        <v>683</v>
      </c>
      <c r="Y32" s="61">
        <v>75.63</v>
      </c>
      <c r="AD32" s="76">
        <f t="shared" si="7"/>
        <v>2.9000000000000012</v>
      </c>
      <c r="AE32" s="77">
        <f>AE31-0.7</f>
        <v>1052.200000000001</v>
      </c>
    </row>
    <row r="33" spans="8:31" ht="15.75">
      <c r="H33" s="41" t="b">
        <f>AND(N28&gt;52.61,N28&lt;64.3)</f>
        <v>0</v>
      </c>
      <c r="I33" s="42">
        <f>IF(H33=TRUE,"0,15888",0)</f>
        <v>0</v>
      </c>
      <c r="T33" s="50">
        <f t="shared" si="8"/>
        <v>770</v>
      </c>
      <c r="U33" s="51">
        <f t="shared" si="8"/>
        <v>773.9</v>
      </c>
      <c r="X33" s="60">
        <f t="shared" si="6"/>
        <v>684</v>
      </c>
      <c r="Y33" s="61">
        <v>75.33</v>
      </c>
      <c r="AD33" s="76">
        <f t="shared" si="7"/>
        <v>3.0000000000000013</v>
      </c>
      <c r="AE33" s="77">
        <f t="shared" si="5"/>
        <v>1051.400000000001</v>
      </c>
    </row>
    <row r="34" spans="8:31" ht="16.5" thickBot="1">
      <c r="H34" s="41" t="b">
        <f>AND(N28&gt;64.31,N28&lt;75.5)</f>
        <v>0</v>
      </c>
      <c r="I34" s="42">
        <f>IF(H34=TRUE,"0,15887",0)</f>
        <v>0</v>
      </c>
      <c r="T34" s="50">
        <f t="shared" si="8"/>
        <v>772</v>
      </c>
      <c r="U34" s="51">
        <f t="shared" si="8"/>
        <v>775.9</v>
      </c>
      <c r="X34" s="60">
        <f t="shared" si="6"/>
        <v>685</v>
      </c>
      <c r="Y34" s="61">
        <v>75.02</v>
      </c>
      <c r="AD34" s="76">
        <f t="shared" si="7"/>
        <v>3.1000000000000014</v>
      </c>
      <c r="AE34" s="77">
        <f t="shared" si="5"/>
        <v>1050.600000000001</v>
      </c>
    </row>
    <row r="35" spans="3:31" ht="17.25" thickBot="1">
      <c r="C35" s="47" t="s">
        <v>15</v>
      </c>
      <c r="D35" s="27">
        <v>0.8567</v>
      </c>
      <c r="H35" s="43" t="b">
        <f>AND(N28&gt;75.51)</f>
        <v>0</v>
      </c>
      <c r="I35" s="44">
        <f>IF(H35=TRUE,"0,15886",0)</f>
        <v>0</v>
      </c>
      <c r="T35" s="50">
        <f t="shared" si="8"/>
        <v>774</v>
      </c>
      <c r="U35" s="51">
        <f t="shared" si="8"/>
        <v>777.9</v>
      </c>
      <c r="X35" s="60">
        <f t="shared" si="6"/>
        <v>686</v>
      </c>
      <c r="Y35" s="61">
        <v>74.72</v>
      </c>
      <c r="AD35" s="76">
        <f t="shared" si="7"/>
        <v>3.2000000000000015</v>
      </c>
      <c r="AE35" s="77">
        <f t="shared" si="5"/>
        <v>1049.800000000001</v>
      </c>
    </row>
    <row r="36" spans="3:31" ht="16.5">
      <c r="C36" s="9" t="s">
        <v>4</v>
      </c>
      <c r="D36" s="59">
        <f>W2</f>
        <v>0.8602</v>
      </c>
      <c r="H36" s="45"/>
      <c r="I36" s="46">
        <f>(I28+I29+I30+I31+I32+I33+I34+I35)</f>
        <v>0.15892</v>
      </c>
      <c r="T36" s="50">
        <f t="shared" si="8"/>
        <v>776</v>
      </c>
      <c r="U36" s="51">
        <f t="shared" si="8"/>
        <v>779.9</v>
      </c>
      <c r="X36" s="60">
        <f t="shared" si="6"/>
        <v>687</v>
      </c>
      <c r="Y36" s="61">
        <v>74.42</v>
      </c>
      <c r="AD36" s="76">
        <f t="shared" si="7"/>
        <v>3.3000000000000016</v>
      </c>
      <c r="AE36" s="77">
        <f>AE35-0.8</f>
        <v>1049.0000000000011</v>
      </c>
    </row>
    <row r="37" spans="3:31" ht="16.5">
      <c r="C37" s="9" t="s">
        <v>16</v>
      </c>
      <c r="D37" s="92">
        <f>ROUND((141.5/(D38+131.5)),4)</f>
        <v>0.8607</v>
      </c>
      <c r="T37" s="50">
        <f t="shared" si="8"/>
        <v>778</v>
      </c>
      <c r="U37" s="51">
        <v>781.8</v>
      </c>
      <c r="X37" s="60">
        <f aca="true" t="shared" si="9" ref="X37:X52">X36+1</f>
        <v>688</v>
      </c>
      <c r="Y37" s="61">
        <v>74.12</v>
      </c>
      <c r="AD37" s="76">
        <f aca="true" t="shared" si="10" ref="AD37:AD52">AD36+0.1</f>
        <v>3.4000000000000017</v>
      </c>
      <c r="AE37" s="77">
        <f>AE36-0.7</f>
        <v>1048.300000000001</v>
      </c>
    </row>
    <row r="38" spans="3:31" ht="16.5">
      <c r="C38" s="3" t="s">
        <v>9</v>
      </c>
      <c r="D38" s="67">
        <f>Z2</f>
        <v>32.91</v>
      </c>
      <c r="T38" s="50">
        <f aca="true" t="shared" si="11" ref="T38:U53">T37+2</f>
        <v>780</v>
      </c>
      <c r="U38" s="51">
        <f t="shared" si="11"/>
        <v>783.8</v>
      </c>
      <c r="X38" s="60">
        <f t="shared" si="9"/>
        <v>689</v>
      </c>
      <c r="Y38" s="61">
        <v>73.82</v>
      </c>
      <c r="AD38" s="76">
        <f t="shared" si="10"/>
        <v>3.5000000000000018</v>
      </c>
      <c r="AE38" s="77">
        <f aca="true" t="shared" si="12" ref="AE38:AE52">AE37-0.8</f>
        <v>1047.5000000000011</v>
      </c>
    </row>
    <row r="39" spans="3:31" ht="17.25" thickBot="1">
      <c r="C39" s="30" t="s">
        <v>14</v>
      </c>
      <c r="D39" s="93">
        <f>AB17</f>
        <v>0.99875</v>
      </c>
      <c r="T39" s="50">
        <f t="shared" si="11"/>
        <v>782</v>
      </c>
      <c r="U39" s="51">
        <f t="shared" si="11"/>
        <v>785.8</v>
      </c>
      <c r="X39" s="60">
        <f t="shared" si="9"/>
        <v>690</v>
      </c>
      <c r="Y39" s="61">
        <v>73.53</v>
      </c>
      <c r="AD39" s="76">
        <f t="shared" si="10"/>
        <v>3.600000000000002</v>
      </c>
      <c r="AE39" s="77">
        <f t="shared" si="12"/>
        <v>1046.7000000000012</v>
      </c>
    </row>
    <row r="40" spans="20:31" ht="15.75">
      <c r="T40" s="50">
        <f t="shared" si="11"/>
        <v>784</v>
      </c>
      <c r="U40" s="51">
        <f t="shared" si="11"/>
        <v>787.8</v>
      </c>
      <c r="X40" s="60">
        <f t="shared" si="9"/>
        <v>691</v>
      </c>
      <c r="Y40" s="61">
        <v>73.23</v>
      </c>
      <c r="AD40" s="76">
        <f t="shared" si="10"/>
        <v>3.700000000000002</v>
      </c>
      <c r="AE40" s="77">
        <f t="shared" si="12"/>
        <v>1045.9000000000012</v>
      </c>
    </row>
    <row r="41" spans="20:31" ht="16.5" thickBot="1">
      <c r="T41" s="50">
        <f t="shared" si="11"/>
        <v>786</v>
      </c>
      <c r="U41" s="51">
        <f t="shared" si="11"/>
        <v>789.8</v>
      </c>
      <c r="X41" s="60">
        <f t="shared" si="9"/>
        <v>692</v>
      </c>
      <c r="Y41" s="61">
        <v>72.93</v>
      </c>
      <c r="AD41" s="76">
        <f t="shared" si="10"/>
        <v>3.800000000000002</v>
      </c>
      <c r="AE41" s="77">
        <f>AE40-0.7</f>
        <v>1045.2000000000012</v>
      </c>
    </row>
    <row r="42" spans="3:31" ht="16.5">
      <c r="C42" s="2" t="s">
        <v>9</v>
      </c>
      <c r="D42" s="29">
        <v>32</v>
      </c>
      <c r="T42" s="50">
        <f t="shared" si="11"/>
        <v>788</v>
      </c>
      <c r="U42" s="51">
        <f t="shared" si="11"/>
        <v>791.8</v>
      </c>
      <c r="X42" s="60">
        <f t="shared" si="9"/>
        <v>693</v>
      </c>
      <c r="Y42" s="61">
        <v>72.64</v>
      </c>
      <c r="AD42" s="76">
        <f t="shared" si="10"/>
        <v>3.900000000000002</v>
      </c>
      <c r="AE42" s="77">
        <f t="shared" si="12"/>
        <v>1044.4000000000012</v>
      </c>
    </row>
    <row r="43" spans="3:31" ht="16.5">
      <c r="C43" s="9" t="s">
        <v>16</v>
      </c>
      <c r="D43" s="75">
        <f>ROUND((141.5/(D42+131.5)),4)</f>
        <v>0.8654</v>
      </c>
      <c r="T43" s="50">
        <f t="shared" si="11"/>
        <v>790</v>
      </c>
      <c r="U43" s="51">
        <f t="shared" si="11"/>
        <v>793.8</v>
      </c>
      <c r="X43" s="60">
        <f t="shared" si="9"/>
        <v>694</v>
      </c>
      <c r="Y43" s="61">
        <v>72.34</v>
      </c>
      <c r="AD43" s="76">
        <f t="shared" si="10"/>
        <v>4.000000000000002</v>
      </c>
      <c r="AE43" s="77">
        <f t="shared" si="12"/>
        <v>1043.6000000000013</v>
      </c>
    </row>
    <row r="44" spans="3:31" ht="17.25" thickBot="1">
      <c r="C44" s="10" t="s">
        <v>4</v>
      </c>
      <c r="D44" s="6">
        <f>AF2</f>
        <v>0.865</v>
      </c>
      <c r="T44" s="50">
        <f t="shared" si="11"/>
        <v>792</v>
      </c>
      <c r="U44" s="51">
        <f t="shared" si="11"/>
        <v>795.8</v>
      </c>
      <c r="X44" s="60">
        <f t="shared" si="9"/>
        <v>695</v>
      </c>
      <c r="Y44" s="61">
        <v>72.05</v>
      </c>
      <c r="AD44" s="76">
        <f t="shared" si="10"/>
        <v>4.100000000000001</v>
      </c>
      <c r="AE44" s="77">
        <f t="shared" si="12"/>
        <v>1042.8000000000013</v>
      </c>
    </row>
    <row r="45" spans="20:31" ht="15.75">
      <c r="T45" s="50">
        <f t="shared" si="11"/>
        <v>794</v>
      </c>
      <c r="U45" s="51">
        <f t="shared" si="11"/>
        <v>797.8</v>
      </c>
      <c r="X45" s="60">
        <f t="shared" si="9"/>
        <v>696</v>
      </c>
      <c r="Y45" s="61">
        <v>71.76</v>
      </c>
      <c r="AD45" s="76">
        <f t="shared" si="10"/>
        <v>4.200000000000001</v>
      </c>
      <c r="AE45" s="77">
        <f>AE44-0.7</f>
        <v>1042.1000000000013</v>
      </c>
    </row>
    <row r="46" spans="20:31" ht="16.5" thickBot="1">
      <c r="T46" s="50">
        <f t="shared" si="11"/>
        <v>796</v>
      </c>
      <c r="U46" s="51">
        <f t="shared" si="11"/>
        <v>799.8</v>
      </c>
      <c r="X46" s="60">
        <f t="shared" si="9"/>
        <v>697</v>
      </c>
      <c r="Y46" s="61">
        <v>71.46</v>
      </c>
      <c r="AD46" s="76">
        <f t="shared" si="10"/>
        <v>4.300000000000001</v>
      </c>
      <c r="AE46" s="77">
        <f t="shared" si="12"/>
        <v>1041.3000000000013</v>
      </c>
    </row>
    <row r="47" spans="3:31" ht="16.5">
      <c r="C47" s="47" t="s">
        <v>4</v>
      </c>
      <c r="D47" s="91">
        <v>0.8756</v>
      </c>
      <c r="T47" s="50">
        <v>798</v>
      </c>
      <c r="U47" s="51">
        <v>801.7</v>
      </c>
      <c r="X47" s="60">
        <f t="shared" si="9"/>
        <v>698</v>
      </c>
      <c r="Y47" s="61">
        <v>71.17</v>
      </c>
      <c r="AD47" s="76">
        <f t="shared" si="10"/>
        <v>4.4</v>
      </c>
      <c r="AE47" s="77">
        <f t="shared" si="12"/>
        <v>1040.5000000000014</v>
      </c>
    </row>
    <row r="48" spans="3:31" ht="16.5">
      <c r="C48" s="9" t="s">
        <v>16</v>
      </c>
      <c r="D48" s="75">
        <f>ROUND((141.5/(D49+131.5)),4)</f>
        <v>0.8761</v>
      </c>
      <c r="T48" s="50">
        <f t="shared" si="11"/>
        <v>800</v>
      </c>
      <c r="U48" s="51">
        <f t="shared" si="11"/>
        <v>803.7</v>
      </c>
      <c r="X48" s="60">
        <f t="shared" si="9"/>
        <v>699</v>
      </c>
      <c r="Y48" s="61">
        <v>70.88</v>
      </c>
      <c r="AD48" s="76">
        <f t="shared" si="10"/>
        <v>4.5</v>
      </c>
      <c r="AE48" s="77">
        <f>AE47-0.7</f>
        <v>1039.8000000000013</v>
      </c>
    </row>
    <row r="49" spans="3:31" ht="17.25" thickBot="1">
      <c r="C49" s="4" t="s">
        <v>9</v>
      </c>
      <c r="D49" s="85">
        <f>Z3</f>
        <v>30.02</v>
      </c>
      <c r="T49" s="50">
        <f t="shared" si="11"/>
        <v>802</v>
      </c>
      <c r="U49" s="51">
        <f t="shared" si="11"/>
        <v>805.7</v>
      </c>
      <c r="X49" s="60">
        <f t="shared" si="9"/>
        <v>700</v>
      </c>
      <c r="Y49" s="61">
        <v>70.59</v>
      </c>
      <c r="AD49" s="76">
        <f t="shared" si="10"/>
        <v>4.6</v>
      </c>
      <c r="AE49" s="77">
        <f t="shared" si="12"/>
        <v>1039.0000000000014</v>
      </c>
    </row>
    <row r="50" spans="20:31" ht="15.75">
      <c r="T50" s="50">
        <f t="shared" si="11"/>
        <v>804</v>
      </c>
      <c r="U50" s="51">
        <f t="shared" si="11"/>
        <v>807.7</v>
      </c>
      <c r="X50" s="60">
        <f t="shared" si="9"/>
        <v>701</v>
      </c>
      <c r="Y50" s="61">
        <v>70.3</v>
      </c>
      <c r="AD50" s="76">
        <f t="shared" si="10"/>
        <v>4.699999999999999</v>
      </c>
      <c r="AE50" s="77">
        <f>AE49-0.7</f>
        <v>1038.3000000000013</v>
      </c>
    </row>
    <row r="51" spans="20:31" ht="16.5" thickBot="1">
      <c r="T51" s="50">
        <f t="shared" si="11"/>
        <v>806</v>
      </c>
      <c r="U51" s="51">
        <f t="shared" si="11"/>
        <v>809.7</v>
      </c>
      <c r="X51" s="60">
        <f t="shared" si="9"/>
        <v>702</v>
      </c>
      <c r="Y51" s="61">
        <v>70.02</v>
      </c>
      <c r="AD51" s="76">
        <f t="shared" si="10"/>
        <v>4.799999999999999</v>
      </c>
      <c r="AE51" s="77">
        <f t="shared" si="12"/>
        <v>1037.5000000000014</v>
      </c>
    </row>
    <row r="52" spans="3:31" ht="16.5">
      <c r="C52" s="88" t="s">
        <v>17</v>
      </c>
      <c r="D52" s="90">
        <v>34</v>
      </c>
      <c r="T52" s="50">
        <f t="shared" si="11"/>
        <v>808</v>
      </c>
      <c r="U52" s="51">
        <f t="shared" si="11"/>
        <v>811.7</v>
      </c>
      <c r="X52" s="60">
        <f t="shared" si="9"/>
        <v>703</v>
      </c>
      <c r="Y52" s="61">
        <v>69.73</v>
      </c>
      <c r="AD52" s="76">
        <f t="shared" si="10"/>
        <v>4.899999999999999</v>
      </c>
      <c r="AE52" s="77">
        <f t="shared" si="12"/>
        <v>1036.7000000000014</v>
      </c>
    </row>
    <row r="53" spans="3:31" ht="17.25" thickBot="1">
      <c r="C53" s="10" t="s">
        <v>18</v>
      </c>
      <c r="D53" s="89">
        <f>((D52/5)*9)+32</f>
        <v>93.19999999999999</v>
      </c>
      <c r="T53" s="50">
        <f t="shared" si="11"/>
        <v>810</v>
      </c>
      <c r="U53" s="51">
        <f t="shared" si="11"/>
        <v>813.7</v>
      </c>
      <c r="X53" s="60">
        <f aca="true" t="shared" si="13" ref="X53:X68">X52+1</f>
        <v>704</v>
      </c>
      <c r="Y53" s="61">
        <v>69.44</v>
      </c>
      <c r="AD53" s="76">
        <f aca="true" t="shared" si="14" ref="AD53:AD68">AD52+0.1</f>
        <v>4.999999999999998</v>
      </c>
      <c r="AE53" s="77">
        <f>AE52-0.7</f>
        <v>1036.0000000000014</v>
      </c>
    </row>
    <row r="54" spans="20:31" ht="15.75">
      <c r="T54" s="50">
        <f aca="true" t="shared" si="15" ref="T54:U69">T53+2</f>
        <v>812</v>
      </c>
      <c r="U54" s="51">
        <f t="shared" si="15"/>
        <v>815.7</v>
      </c>
      <c r="X54" s="60">
        <f t="shared" si="13"/>
        <v>705</v>
      </c>
      <c r="Y54" s="61">
        <v>69.16</v>
      </c>
      <c r="AD54" s="76">
        <f t="shared" si="14"/>
        <v>5.099999999999998</v>
      </c>
      <c r="AE54" s="77">
        <f aca="true" t="shared" si="16" ref="AE54:AE63">AE53-0.8</f>
        <v>1035.2000000000014</v>
      </c>
    </row>
    <row r="55" spans="20:31" ht="16.5" thickBot="1">
      <c r="T55" s="50">
        <f t="shared" si="15"/>
        <v>814</v>
      </c>
      <c r="U55" s="51">
        <f t="shared" si="15"/>
        <v>817.7</v>
      </c>
      <c r="X55" s="60">
        <f t="shared" si="13"/>
        <v>706</v>
      </c>
      <c r="Y55" s="61">
        <v>68.87</v>
      </c>
      <c r="AD55" s="76">
        <f t="shared" si="14"/>
        <v>5.1999999999999975</v>
      </c>
      <c r="AE55" s="77">
        <f>AE54-0.7</f>
        <v>1034.5000000000014</v>
      </c>
    </row>
    <row r="56" spans="3:31" ht="16.5">
      <c r="C56" s="47" t="s">
        <v>18</v>
      </c>
      <c r="D56" s="90">
        <v>89.6</v>
      </c>
      <c r="T56" s="50">
        <f t="shared" si="15"/>
        <v>816</v>
      </c>
      <c r="U56" s="51">
        <f t="shared" si="15"/>
        <v>819.7</v>
      </c>
      <c r="X56" s="60">
        <f t="shared" si="13"/>
        <v>707</v>
      </c>
      <c r="Y56" s="61">
        <v>68.59</v>
      </c>
      <c r="AD56" s="76">
        <f t="shared" si="14"/>
        <v>5.299999999999997</v>
      </c>
      <c r="AE56" s="77">
        <f t="shared" si="16"/>
        <v>1033.7000000000014</v>
      </c>
    </row>
    <row r="57" spans="3:31" ht="17.25" thickBot="1">
      <c r="C57" s="30" t="s">
        <v>17</v>
      </c>
      <c r="D57" s="89">
        <f>((D56-32)/9)*5</f>
        <v>31.999999999999996</v>
      </c>
      <c r="T57" s="50">
        <f t="shared" si="15"/>
        <v>818</v>
      </c>
      <c r="U57" s="51">
        <f t="shared" si="15"/>
        <v>821.7</v>
      </c>
      <c r="X57" s="60">
        <f t="shared" si="13"/>
        <v>708</v>
      </c>
      <c r="Y57" s="61">
        <v>68.31</v>
      </c>
      <c r="AD57" s="76">
        <f t="shared" si="14"/>
        <v>5.399999999999997</v>
      </c>
      <c r="AE57" s="77">
        <f>AE56-0.7</f>
        <v>1033.0000000000014</v>
      </c>
    </row>
    <row r="58" spans="20:31" ht="15.75">
      <c r="T58" s="50">
        <f t="shared" si="15"/>
        <v>820</v>
      </c>
      <c r="U58" s="51">
        <v>823.6</v>
      </c>
      <c r="X58" s="60">
        <f t="shared" si="13"/>
        <v>709</v>
      </c>
      <c r="Y58" s="61">
        <v>68.02</v>
      </c>
      <c r="AD58" s="76">
        <f t="shared" si="14"/>
        <v>5.4999999999999964</v>
      </c>
      <c r="AE58" s="77">
        <f t="shared" si="16"/>
        <v>1032.2000000000014</v>
      </c>
    </row>
    <row r="59" spans="20:31" ht="15.75">
      <c r="T59" s="50">
        <f t="shared" si="15"/>
        <v>822</v>
      </c>
      <c r="U59" s="51">
        <f t="shared" si="15"/>
        <v>825.6</v>
      </c>
      <c r="X59" s="60">
        <f t="shared" si="13"/>
        <v>710</v>
      </c>
      <c r="Y59" s="61">
        <v>67.74</v>
      </c>
      <c r="AD59" s="76">
        <f t="shared" si="14"/>
        <v>5.599999999999996</v>
      </c>
      <c r="AE59" s="77">
        <f t="shared" si="16"/>
        <v>1031.4000000000015</v>
      </c>
    </row>
    <row r="60" spans="20:31" ht="15.75">
      <c r="T60" s="50">
        <f t="shared" si="15"/>
        <v>824</v>
      </c>
      <c r="U60" s="51">
        <f t="shared" si="15"/>
        <v>827.6</v>
      </c>
      <c r="X60" s="60">
        <f t="shared" si="13"/>
        <v>711</v>
      </c>
      <c r="Y60" s="61">
        <v>67.46</v>
      </c>
      <c r="AD60" s="76">
        <f t="shared" si="14"/>
        <v>5.699999999999996</v>
      </c>
      <c r="AE60" s="77">
        <f>AE59-0.7</f>
        <v>1030.7000000000014</v>
      </c>
    </row>
    <row r="61" spans="20:31" ht="15.75">
      <c r="T61" s="50">
        <f t="shared" si="15"/>
        <v>826</v>
      </c>
      <c r="U61" s="51">
        <f t="shared" si="15"/>
        <v>829.6</v>
      </c>
      <c r="X61" s="60">
        <f t="shared" si="13"/>
        <v>712</v>
      </c>
      <c r="Y61" s="61">
        <v>67.18</v>
      </c>
      <c r="AD61" s="76">
        <f t="shared" si="14"/>
        <v>5.799999999999995</v>
      </c>
      <c r="AE61" s="77">
        <f t="shared" si="16"/>
        <v>1029.9000000000015</v>
      </c>
    </row>
    <row r="62" spans="20:31" ht="15.75">
      <c r="T62" s="50">
        <f t="shared" si="15"/>
        <v>828</v>
      </c>
      <c r="U62" s="51">
        <f t="shared" si="15"/>
        <v>831.6</v>
      </c>
      <c r="X62" s="60">
        <f t="shared" si="13"/>
        <v>713</v>
      </c>
      <c r="Y62" s="61">
        <v>66.9</v>
      </c>
      <c r="AD62" s="76">
        <f t="shared" si="14"/>
        <v>5.899999999999995</v>
      </c>
      <c r="AE62" s="77">
        <f>AE61-0.7</f>
        <v>1029.2000000000014</v>
      </c>
    </row>
    <row r="63" spans="20:31" ht="15.75">
      <c r="T63" s="50">
        <f t="shared" si="15"/>
        <v>830</v>
      </c>
      <c r="U63" s="51">
        <f t="shared" si="15"/>
        <v>833.6</v>
      </c>
      <c r="X63" s="60">
        <f t="shared" si="13"/>
        <v>714</v>
      </c>
      <c r="Y63" s="61">
        <v>66.63</v>
      </c>
      <c r="AD63" s="76">
        <f t="shared" si="14"/>
        <v>5.999999999999995</v>
      </c>
      <c r="AE63" s="77">
        <f t="shared" si="16"/>
        <v>1028.4000000000015</v>
      </c>
    </row>
    <row r="64" spans="20:31" ht="15.75">
      <c r="T64" s="50">
        <f t="shared" si="15"/>
        <v>832</v>
      </c>
      <c r="U64" s="51">
        <f t="shared" si="15"/>
        <v>835.6</v>
      </c>
      <c r="X64" s="60">
        <f t="shared" si="13"/>
        <v>715</v>
      </c>
      <c r="Y64" s="61">
        <v>66.35</v>
      </c>
      <c r="AD64" s="76">
        <f t="shared" si="14"/>
        <v>6.099999999999994</v>
      </c>
      <c r="AE64" s="77">
        <f>AE63-0.7</f>
        <v>1027.7000000000014</v>
      </c>
    </row>
    <row r="65" spans="20:31" ht="15.75">
      <c r="T65" s="50">
        <f t="shared" si="15"/>
        <v>834</v>
      </c>
      <c r="U65" s="51">
        <f t="shared" si="15"/>
        <v>837.6</v>
      </c>
      <c r="X65" s="60">
        <f t="shared" si="13"/>
        <v>716</v>
      </c>
      <c r="Y65" s="61">
        <v>66.07</v>
      </c>
      <c r="AD65" s="76">
        <f t="shared" si="14"/>
        <v>6.199999999999994</v>
      </c>
      <c r="AE65" s="77">
        <f>AE64-0.7</f>
        <v>1027.0000000000014</v>
      </c>
    </row>
    <row r="66" spans="20:31" ht="15.75">
      <c r="T66" s="50">
        <f t="shared" si="15"/>
        <v>836</v>
      </c>
      <c r="U66" s="51">
        <f t="shared" si="15"/>
        <v>839.6</v>
      </c>
      <c r="X66" s="60">
        <f t="shared" si="13"/>
        <v>717</v>
      </c>
      <c r="Y66" s="61">
        <v>65.8</v>
      </c>
      <c r="AD66" s="76">
        <f t="shared" si="14"/>
        <v>6.299999999999994</v>
      </c>
      <c r="AE66" s="77">
        <f>AE65-0.8</f>
        <v>1026.2000000000014</v>
      </c>
    </row>
    <row r="67" spans="20:31" ht="15.75">
      <c r="T67" s="50">
        <f t="shared" si="15"/>
        <v>838</v>
      </c>
      <c r="U67" s="51">
        <f t="shared" si="15"/>
        <v>841.6</v>
      </c>
      <c r="X67" s="60">
        <f t="shared" si="13"/>
        <v>718</v>
      </c>
      <c r="Y67" s="61">
        <v>65.52</v>
      </c>
      <c r="AD67" s="76">
        <f t="shared" si="14"/>
        <v>6.399999999999993</v>
      </c>
      <c r="AE67" s="77">
        <f aca="true" t="shared" si="17" ref="AE67:AE81">AE66-0.7</f>
        <v>1025.5000000000014</v>
      </c>
    </row>
    <row r="68" spans="20:31" ht="15.75">
      <c r="T68" s="50">
        <f t="shared" si="15"/>
        <v>840</v>
      </c>
      <c r="U68" s="51">
        <v>843.5</v>
      </c>
      <c r="X68" s="60">
        <f t="shared" si="13"/>
        <v>719</v>
      </c>
      <c r="Y68" s="61">
        <v>65.25</v>
      </c>
      <c r="AD68" s="76">
        <f t="shared" si="14"/>
        <v>6.499999999999993</v>
      </c>
      <c r="AE68" s="77">
        <f>AE67-0.8</f>
        <v>1024.7000000000014</v>
      </c>
    </row>
    <row r="69" spans="20:31" ht="15.75">
      <c r="T69" s="50">
        <f t="shared" si="15"/>
        <v>842</v>
      </c>
      <c r="U69" s="51">
        <f t="shared" si="15"/>
        <v>845.5</v>
      </c>
      <c r="X69" s="60">
        <f aca="true" t="shared" si="18" ref="X69:X84">X68+1</f>
        <v>720</v>
      </c>
      <c r="Y69" s="61">
        <v>64.97</v>
      </c>
      <c r="AD69" s="76">
        <f aca="true" t="shared" si="19" ref="AD69:AD84">AD68+0.1</f>
        <v>6.5999999999999925</v>
      </c>
      <c r="AE69" s="77">
        <f t="shared" si="17"/>
        <v>1024.0000000000014</v>
      </c>
    </row>
    <row r="70" spans="20:31" ht="15.75">
      <c r="T70" s="50">
        <f aca="true" t="shared" si="20" ref="T70:U85">T69+2</f>
        <v>844</v>
      </c>
      <c r="U70" s="51">
        <f t="shared" si="20"/>
        <v>847.5</v>
      </c>
      <c r="X70" s="60">
        <f t="shared" si="18"/>
        <v>721</v>
      </c>
      <c r="Y70" s="61">
        <v>64.7</v>
      </c>
      <c r="AD70" s="76">
        <f t="shared" si="19"/>
        <v>6.699999999999992</v>
      </c>
      <c r="AE70" s="77">
        <f>AE69-0.8</f>
        <v>1023.2000000000014</v>
      </c>
    </row>
    <row r="71" spans="20:31" ht="15.75">
      <c r="T71" s="50">
        <f t="shared" si="20"/>
        <v>846</v>
      </c>
      <c r="U71" s="51">
        <f t="shared" si="20"/>
        <v>849.5</v>
      </c>
      <c r="X71" s="60">
        <f t="shared" si="18"/>
        <v>722</v>
      </c>
      <c r="Y71" s="61">
        <v>64.43</v>
      </c>
      <c r="AD71" s="76">
        <f t="shared" si="19"/>
        <v>6.799999999999992</v>
      </c>
      <c r="AE71" s="77">
        <f t="shared" si="17"/>
        <v>1022.5000000000014</v>
      </c>
    </row>
    <row r="72" spans="20:31" ht="15.75">
      <c r="T72" s="50">
        <f t="shared" si="20"/>
        <v>848</v>
      </c>
      <c r="U72" s="51">
        <f t="shared" si="20"/>
        <v>851.5</v>
      </c>
      <c r="X72" s="60">
        <f t="shared" si="18"/>
        <v>723</v>
      </c>
      <c r="Y72" s="61">
        <v>64.16</v>
      </c>
      <c r="AD72" s="76">
        <f t="shared" si="19"/>
        <v>6.8999999999999915</v>
      </c>
      <c r="AE72" s="77">
        <f t="shared" si="17"/>
        <v>1021.8000000000013</v>
      </c>
    </row>
    <row r="73" spans="20:31" ht="15.75">
      <c r="T73" s="50">
        <f t="shared" si="20"/>
        <v>850</v>
      </c>
      <c r="U73" s="51">
        <f t="shared" si="20"/>
        <v>853.5</v>
      </c>
      <c r="X73" s="60">
        <f t="shared" si="18"/>
        <v>724</v>
      </c>
      <c r="Y73" s="61">
        <v>63.89</v>
      </c>
      <c r="AD73" s="76">
        <f t="shared" si="19"/>
        <v>6.999999999999991</v>
      </c>
      <c r="AE73" s="77">
        <f>AE72-0.8</f>
        <v>1021.0000000000014</v>
      </c>
    </row>
    <row r="74" spans="20:31" ht="15.75">
      <c r="T74" s="50">
        <f t="shared" si="20"/>
        <v>852</v>
      </c>
      <c r="U74" s="51">
        <f t="shared" si="20"/>
        <v>855.5</v>
      </c>
      <c r="X74" s="60">
        <f t="shared" si="18"/>
        <v>725</v>
      </c>
      <c r="Y74" s="61">
        <v>63.62</v>
      </c>
      <c r="AD74" s="76">
        <f t="shared" si="19"/>
        <v>7.099999999999991</v>
      </c>
      <c r="AE74" s="77">
        <f t="shared" si="17"/>
        <v>1020.3000000000013</v>
      </c>
    </row>
    <row r="75" spans="20:31" ht="15.75">
      <c r="T75" s="50">
        <f t="shared" si="20"/>
        <v>854</v>
      </c>
      <c r="U75" s="51">
        <f t="shared" si="20"/>
        <v>857.5</v>
      </c>
      <c r="X75" s="60">
        <f t="shared" si="18"/>
        <v>726</v>
      </c>
      <c r="Y75" s="61">
        <v>63.35</v>
      </c>
      <c r="AD75" s="76">
        <f t="shared" si="19"/>
        <v>7.19999999999999</v>
      </c>
      <c r="AE75" s="77">
        <f t="shared" si="17"/>
        <v>1019.6000000000013</v>
      </c>
    </row>
    <row r="76" spans="20:31" ht="15.75">
      <c r="T76" s="50">
        <f t="shared" si="20"/>
        <v>856</v>
      </c>
      <c r="U76" s="51">
        <f t="shared" si="20"/>
        <v>859.5</v>
      </c>
      <c r="X76" s="60">
        <f t="shared" si="18"/>
        <v>727</v>
      </c>
      <c r="Y76" s="61">
        <v>63.08</v>
      </c>
      <c r="AD76" s="76">
        <f t="shared" si="19"/>
        <v>7.29999999999999</v>
      </c>
      <c r="AE76" s="77">
        <f>AE75-0.8</f>
        <v>1018.8000000000013</v>
      </c>
    </row>
    <row r="77" spans="20:31" ht="15.75">
      <c r="T77" s="50">
        <f t="shared" si="20"/>
        <v>858</v>
      </c>
      <c r="U77" s="51">
        <f t="shared" si="20"/>
        <v>861.5</v>
      </c>
      <c r="X77" s="60">
        <f t="shared" si="18"/>
        <v>728</v>
      </c>
      <c r="Y77" s="61">
        <v>62.81</v>
      </c>
      <c r="AD77" s="76">
        <f t="shared" si="19"/>
        <v>7.39999999999999</v>
      </c>
      <c r="AE77" s="77">
        <f t="shared" si="17"/>
        <v>1018.1000000000013</v>
      </c>
    </row>
    <row r="78" spans="20:31" ht="15.75">
      <c r="T78" s="50">
        <f t="shared" si="20"/>
        <v>860</v>
      </c>
      <c r="U78" s="51">
        <f t="shared" si="20"/>
        <v>863.5</v>
      </c>
      <c r="X78" s="60">
        <f t="shared" si="18"/>
        <v>729</v>
      </c>
      <c r="Y78" s="61">
        <v>62.54</v>
      </c>
      <c r="AD78" s="76">
        <f t="shared" si="19"/>
        <v>7.499999999999989</v>
      </c>
      <c r="AE78" s="77">
        <f t="shared" si="17"/>
        <v>1017.4000000000012</v>
      </c>
    </row>
    <row r="79" spans="20:31" ht="15.75">
      <c r="T79" s="50">
        <f t="shared" si="20"/>
        <v>862</v>
      </c>
      <c r="U79" s="51">
        <f t="shared" si="20"/>
        <v>865.5</v>
      </c>
      <c r="X79" s="60">
        <f t="shared" si="18"/>
        <v>730</v>
      </c>
      <c r="Y79" s="61">
        <v>62.28</v>
      </c>
      <c r="AD79" s="76">
        <f t="shared" si="19"/>
        <v>7.599999999999989</v>
      </c>
      <c r="AE79" s="77">
        <f>AE78-0.8</f>
        <v>1016.6000000000013</v>
      </c>
    </row>
    <row r="80" spans="20:31" ht="15.75">
      <c r="T80" s="50">
        <f t="shared" si="20"/>
        <v>864</v>
      </c>
      <c r="U80" s="51">
        <v>867.4</v>
      </c>
      <c r="X80" s="60">
        <f t="shared" si="18"/>
        <v>731</v>
      </c>
      <c r="Y80" s="61">
        <v>62.01</v>
      </c>
      <c r="AD80" s="76">
        <f t="shared" si="19"/>
        <v>7.699999999999989</v>
      </c>
      <c r="AE80" s="77">
        <f t="shared" si="17"/>
        <v>1015.9000000000012</v>
      </c>
    </row>
    <row r="81" spans="20:31" ht="15.75">
      <c r="T81" s="50">
        <f t="shared" si="20"/>
        <v>866</v>
      </c>
      <c r="U81" s="51">
        <f t="shared" si="20"/>
        <v>869.4</v>
      </c>
      <c r="X81" s="60">
        <f t="shared" si="18"/>
        <v>732</v>
      </c>
      <c r="Y81" s="61">
        <v>61.75</v>
      </c>
      <c r="AD81" s="76">
        <f t="shared" si="19"/>
        <v>7.799999999999988</v>
      </c>
      <c r="AE81" s="77">
        <f t="shared" si="17"/>
        <v>1015.2000000000012</v>
      </c>
    </row>
    <row r="82" spans="20:31" ht="15.75">
      <c r="T82" s="50">
        <f t="shared" si="20"/>
        <v>868</v>
      </c>
      <c r="U82" s="51">
        <f t="shared" si="20"/>
        <v>871.4</v>
      </c>
      <c r="X82" s="60">
        <f t="shared" si="18"/>
        <v>733</v>
      </c>
      <c r="Y82" s="61">
        <v>61.48</v>
      </c>
      <c r="AD82" s="76">
        <f t="shared" si="19"/>
        <v>7.899999999999988</v>
      </c>
      <c r="AE82" s="77">
        <f>AE81-0.8</f>
        <v>1014.4000000000012</v>
      </c>
    </row>
    <row r="83" spans="20:31" ht="15.75">
      <c r="T83" s="50">
        <f t="shared" si="20"/>
        <v>870</v>
      </c>
      <c r="U83" s="51">
        <f t="shared" si="20"/>
        <v>873.4</v>
      </c>
      <c r="X83" s="60">
        <f t="shared" si="18"/>
        <v>734</v>
      </c>
      <c r="Y83" s="61">
        <v>61.22</v>
      </c>
      <c r="AD83" s="76">
        <f t="shared" si="19"/>
        <v>7.999999999999988</v>
      </c>
      <c r="AE83" s="77">
        <f aca="true" t="shared" si="21" ref="AE83:AE96">AE82-0.7</f>
        <v>1013.7000000000012</v>
      </c>
    </row>
    <row r="84" spans="20:31" ht="15.75">
      <c r="T84" s="50">
        <f t="shared" si="20"/>
        <v>872</v>
      </c>
      <c r="U84" s="51">
        <f t="shared" si="20"/>
        <v>875.4</v>
      </c>
      <c r="X84" s="60">
        <f t="shared" si="18"/>
        <v>735</v>
      </c>
      <c r="Y84" s="61">
        <v>60.96</v>
      </c>
      <c r="AD84" s="76">
        <f t="shared" si="19"/>
        <v>8.099999999999987</v>
      </c>
      <c r="AE84" s="77">
        <f t="shared" si="21"/>
        <v>1013.0000000000011</v>
      </c>
    </row>
    <row r="85" spans="20:31" ht="15.75">
      <c r="T85" s="50">
        <f t="shared" si="20"/>
        <v>874</v>
      </c>
      <c r="U85" s="51">
        <f t="shared" si="20"/>
        <v>877.4</v>
      </c>
      <c r="X85" s="60">
        <f aca="true" t="shared" si="22" ref="X85:X100">X84+1</f>
        <v>736</v>
      </c>
      <c r="Y85" s="61">
        <v>60.7</v>
      </c>
      <c r="AD85" s="76">
        <f aca="true" t="shared" si="23" ref="AD85:AD100">AD84+0.1</f>
        <v>8.199999999999987</v>
      </c>
      <c r="AE85" s="77">
        <f t="shared" si="21"/>
        <v>1012.3000000000011</v>
      </c>
    </row>
    <row r="86" spans="20:31" ht="15.75">
      <c r="T86" s="50">
        <f aca="true" t="shared" si="24" ref="T86:U101">T85+2</f>
        <v>876</v>
      </c>
      <c r="U86" s="51">
        <f t="shared" si="24"/>
        <v>879.4</v>
      </c>
      <c r="X86" s="60">
        <f t="shared" si="22"/>
        <v>737</v>
      </c>
      <c r="Y86" s="61">
        <v>60.44</v>
      </c>
      <c r="AD86" s="76">
        <f t="shared" si="23"/>
        <v>8.299999999999986</v>
      </c>
      <c r="AE86" s="77">
        <f>AE85-0.8</f>
        <v>1011.5000000000011</v>
      </c>
    </row>
    <row r="87" spans="20:31" ht="15.75">
      <c r="T87" s="50">
        <f t="shared" si="24"/>
        <v>878</v>
      </c>
      <c r="U87" s="51">
        <f t="shared" si="24"/>
        <v>881.4</v>
      </c>
      <c r="X87" s="60">
        <f t="shared" si="22"/>
        <v>738</v>
      </c>
      <c r="Y87" s="61">
        <v>60.18</v>
      </c>
      <c r="AD87" s="76">
        <f t="shared" si="23"/>
        <v>8.399999999999986</v>
      </c>
      <c r="AE87" s="77">
        <f t="shared" si="21"/>
        <v>1010.8000000000011</v>
      </c>
    </row>
    <row r="88" spans="20:31" ht="15.75">
      <c r="T88" s="50">
        <f t="shared" si="24"/>
        <v>880</v>
      </c>
      <c r="U88" s="51">
        <f t="shared" si="24"/>
        <v>883.4</v>
      </c>
      <c r="X88" s="60">
        <f t="shared" si="22"/>
        <v>739</v>
      </c>
      <c r="Y88" s="61">
        <v>59.92</v>
      </c>
      <c r="AD88" s="76">
        <f t="shared" si="23"/>
        <v>8.499999999999986</v>
      </c>
      <c r="AE88" s="77">
        <f t="shared" si="21"/>
        <v>1010.100000000001</v>
      </c>
    </row>
    <row r="89" spans="20:31" ht="15.75">
      <c r="T89" s="50">
        <f t="shared" si="24"/>
        <v>882</v>
      </c>
      <c r="U89" s="51">
        <f t="shared" si="24"/>
        <v>885.4</v>
      </c>
      <c r="X89" s="60">
        <f t="shared" si="22"/>
        <v>740</v>
      </c>
      <c r="Y89" s="61">
        <v>59.66</v>
      </c>
      <c r="AD89" s="76">
        <f t="shared" si="23"/>
        <v>8.599999999999985</v>
      </c>
      <c r="AE89" s="77">
        <f t="shared" si="21"/>
        <v>1009.400000000001</v>
      </c>
    </row>
    <row r="90" spans="20:31" ht="15.75">
      <c r="T90" s="50">
        <f t="shared" si="24"/>
        <v>884</v>
      </c>
      <c r="U90" s="51">
        <f t="shared" si="24"/>
        <v>887.4</v>
      </c>
      <c r="X90" s="60">
        <f t="shared" si="22"/>
        <v>741</v>
      </c>
      <c r="Y90" s="61">
        <v>59.4</v>
      </c>
      <c r="AD90" s="76">
        <f t="shared" si="23"/>
        <v>8.699999999999985</v>
      </c>
      <c r="AE90" s="77">
        <f>AE89-0.8</f>
        <v>1008.600000000001</v>
      </c>
    </row>
    <row r="91" spans="20:31" ht="15.75">
      <c r="T91" s="50">
        <f t="shared" si="24"/>
        <v>886</v>
      </c>
      <c r="U91" s="51">
        <f t="shared" si="24"/>
        <v>889.4</v>
      </c>
      <c r="X91" s="60">
        <f t="shared" si="22"/>
        <v>742</v>
      </c>
      <c r="Y91" s="61">
        <v>59.14</v>
      </c>
      <c r="AD91" s="76">
        <f t="shared" si="23"/>
        <v>8.799999999999985</v>
      </c>
      <c r="AE91" s="77">
        <f t="shared" si="21"/>
        <v>1007.900000000001</v>
      </c>
    </row>
    <row r="92" spans="20:31" ht="15.75">
      <c r="T92" s="50">
        <f t="shared" si="24"/>
        <v>888</v>
      </c>
      <c r="U92" s="51">
        <v>891.3</v>
      </c>
      <c r="X92" s="60">
        <f t="shared" si="22"/>
        <v>743</v>
      </c>
      <c r="Y92" s="61">
        <v>58.88</v>
      </c>
      <c r="AD92" s="76">
        <f t="shared" si="23"/>
        <v>8.899999999999984</v>
      </c>
      <c r="AE92" s="77">
        <f t="shared" si="21"/>
        <v>1007.200000000001</v>
      </c>
    </row>
    <row r="93" spans="20:31" ht="15.75">
      <c r="T93" s="50">
        <f t="shared" si="24"/>
        <v>890</v>
      </c>
      <c r="U93" s="51">
        <f t="shared" si="24"/>
        <v>893.3</v>
      </c>
      <c r="X93" s="60">
        <f t="shared" si="22"/>
        <v>744</v>
      </c>
      <c r="Y93" s="61">
        <v>58.63</v>
      </c>
      <c r="AD93" s="76">
        <f t="shared" si="23"/>
        <v>8.999999999999984</v>
      </c>
      <c r="AE93" s="77">
        <f t="shared" si="21"/>
        <v>1006.5000000000009</v>
      </c>
    </row>
    <row r="94" spans="20:31" ht="15.75">
      <c r="T94" s="50">
        <f t="shared" si="24"/>
        <v>892</v>
      </c>
      <c r="U94" s="51">
        <f t="shared" si="24"/>
        <v>895.3</v>
      </c>
      <c r="X94" s="60">
        <f t="shared" si="22"/>
        <v>745</v>
      </c>
      <c r="Y94" s="61">
        <v>58.37</v>
      </c>
      <c r="AD94" s="76">
        <f t="shared" si="23"/>
        <v>9.099999999999984</v>
      </c>
      <c r="AE94" s="77">
        <f t="shared" si="21"/>
        <v>1005.8000000000009</v>
      </c>
    </row>
    <row r="95" spans="20:31" ht="15.75">
      <c r="T95" s="50">
        <f t="shared" si="24"/>
        <v>894</v>
      </c>
      <c r="U95" s="51">
        <f t="shared" si="24"/>
        <v>897.3</v>
      </c>
      <c r="X95" s="60">
        <f t="shared" si="22"/>
        <v>746</v>
      </c>
      <c r="Y95" s="61">
        <v>58.12</v>
      </c>
      <c r="AD95" s="76">
        <f t="shared" si="23"/>
        <v>9.199999999999983</v>
      </c>
      <c r="AE95" s="77">
        <f t="shared" si="21"/>
        <v>1005.1000000000008</v>
      </c>
    </row>
    <row r="96" spans="20:31" ht="15.75">
      <c r="T96" s="50">
        <f t="shared" si="24"/>
        <v>896</v>
      </c>
      <c r="U96" s="51">
        <f t="shared" si="24"/>
        <v>899.3</v>
      </c>
      <c r="X96" s="60">
        <f t="shared" si="22"/>
        <v>747</v>
      </c>
      <c r="Y96" s="61">
        <v>57.86</v>
      </c>
      <c r="AD96" s="76">
        <f t="shared" si="23"/>
        <v>9.299999999999983</v>
      </c>
      <c r="AE96" s="77">
        <f t="shared" si="21"/>
        <v>1004.4000000000008</v>
      </c>
    </row>
    <row r="97" spans="20:31" ht="15.75">
      <c r="T97" s="50">
        <f t="shared" si="24"/>
        <v>898</v>
      </c>
      <c r="U97" s="51">
        <f t="shared" si="24"/>
        <v>901.3</v>
      </c>
      <c r="X97" s="60">
        <f t="shared" si="22"/>
        <v>748</v>
      </c>
      <c r="Y97" s="61">
        <v>57.61</v>
      </c>
      <c r="AD97" s="76">
        <f t="shared" si="23"/>
        <v>9.399999999999983</v>
      </c>
      <c r="AE97" s="77">
        <f>AE96-0.8</f>
        <v>1003.6000000000008</v>
      </c>
    </row>
    <row r="98" spans="20:31" ht="15.75">
      <c r="T98" s="50">
        <f t="shared" si="24"/>
        <v>900</v>
      </c>
      <c r="U98" s="51">
        <f t="shared" si="24"/>
        <v>903.3</v>
      </c>
      <c r="X98" s="60">
        <f t="shared" si="22"/>
        <v>749</v>
      </c>
      <c r="Y98" s="61">
        <v>57.36</v>
      </c>
      <c r="AD98" s="76">
        <f t="shared" si="23"/>
        <v>9.499999999999982</v>
      </c>
      <c r="AE98" s="77">
        <f aca="true" t="shared" si="25" ref="AE98:AE113">AE97-0.7</f>
        <v>1002.9000000000008</v>
      </c>
    </row>
    <row r="99" spans="20:31" ht="15.75">
      <c r="T99" s="50">
        <f t="shared" si="24"/>
        <v>902</v>
      </c>
      <c r="U99" s="51">
        <f t="shared" si="24"/>
        <v>905.3</v>
      </c>
      <c r="X99" s="60">
        <f t="shared" si="22"/>
        <v>750</v>
      </c>
      <c r="Y99" s="61">
        <v>57.11</v>
      </c>
      <c r="AD99" s="76">
        <f t="shared" si="23"/>
        <v>9.599999999999982</v>
      </c>
      <c r="AE99" s="77">
        <f t="shared" si="25"/>
        <v>1002.2000000000007</v>
      </c>
    </row>
    <row r="100" spans="20:31" ht="15.75">
      <c r="T100" s="50">
        <f t="shared" si="24"/>
        <v>904</v>
      </c>
      <c r="U100" s="51">
        <f t="shared" si="24"/>
        <v>907.3</v>
      </c>
      <c r="X100" s="60">
        <f t="shared" si="22"/>
        <v>751</v>
      </c>
      <c r="Y100" s="61">
        <v>56.85</v>
      </c>
      <c r="AD100" s="76">
        <f t="shared" si="23"/>
        <v>9.699999999999982</v>
      </c>
      <c r="AE100" s="77">
        <f t="shared" si="25"/>
        <v>1001.5000000000007</v>
      </c>
    </row>
    <row r="101" spans="20:31" ht="15.75">
      <c r="T101" s="50">
        <f t="shared" si="24"/>
        <v>906</v>
      </c>
      <c r="U101" s="51">
        <f t="shared" si="24"/>
        <v>909.3</v>
      </c>
      <c r="X101" s="60">
        <f aca="true" t="shared" si="26" ref="X101:X116">X100+1</f>
        <v>752</v>
      </c>
      <c r="Y101" s="61">
        <v>56.6</v>
      </c>
      <c r="AD101" s="76">
        <f aca="true" t="shared" si="27" ref="AD101:AD116">AD100+0.1</f>
        <v>9.799999999999981</v>
      </c>
      <c r="AE101" s="77">
        <f t="shared" si="25"/>
        <v>1000.8000000000006</v>
      </c>
    </row>
    <row r="102" spans="20:31" ht="15.75">
      <c r="T102" s="50">
        <f aca="true" t="shared" si="28" ref="T102:U117">T101+2</f>
        <v>908</v>
      </c>
      <c r="U102" s="51">
        <f t="shared" si="28"/>
        <v>911.3</v>
      </c>
      <c r="X102" s="60">
        <f t="shared" si="26"/>
        <v>753</v>
      </c>
      <c r="Y102" s="61">
        <v>56.35</v>
      </c>
      <c r="AD102" s="76">
        <f t="shared" si="27"/>
        <v>9.89999999999998</v>
      </c>
      <c r="AE102" s="77">
        <f t="shared" si="25"/>
        <v>1000.1000000000006</v>
      </c>
    </row>
    <row r="103" spans="20:31" ht="15.75">
      <c r="T103" s="50">
        <f t="shared" si="28"/>
        <v>910</v>
      </c>
      <c r="U103" s="51">
        <f t="shared" si="28"/>
        <v>913.3</v>
      </c>
      <c r="X103" s="60">
        <f t="shared" si="26"/>
        <v>754</v>
      </c>
      <c r="Y103" s="61">
        <v>56.1</v>
      </c>
      <c r="AD103" s="76">
        <f t="shared" si="27"/>
        <v>9.99999999999998</v>
      </c>
      <c r="AE103" s="77">
        <f t="shared" si="25"/>
        <v>999.4000000000005</v>
      </c>
    </row>
    <row r="104" spans="20:31" ht="15.75">
      <c r="T104" s="50">
        <f t="shared" si="28"/>
        <v>912</v>
      </c>
      <c r="U104" s="51">
        <v>915.2</v>
      </c>
      <c r="X104" s="60">
        <f t="shared" si="26"/>
        <v>755</v>
      </c>
      <c r="Y104" s="61">
        <v>55.86</v>
      </c>
      <c r="AD104" s="76">
        <f t="shared" si="27"/>
        <v>10.09999999999998</v>
      </c>
      <c r="AE104" s="77">
        <f t="shared" si="25"/>
        <v>998.7000000000005</v>
      </c>
    </row>
    <row r="105" spans="20:31" ht="15.75">
      <c r="T105" s="50">
        <f t="shared" si="28"/>
        <v>914</v>
      </c>
      <c r="U105" s="51">
        <f t="shared" si="28"/>
        <v>917.2</v>
      </c>
      <c r="X105" s="60">
        <f t="shared" si="26"/>
        <v>756</v>
      </c>
      <c r="Y105" s="61">
        <v>55.61</v>
      </c>
      <c r="AD105" s="76">
        <f t="shared" si="27"/>
        <v>10.19999999999998</v>
      </c>
      <c r="AE105" s="77">
        <f t="shared" si="25"/>
        <v>998.0000000000005</v>
      </c>
    </row>
    <row r="106" spans="20:31" ht="15.75">
      <c r="T106" s="50">
        <f t="shared" si="28"/>
        <v>916</v>
      </c>
      <c r="U106" s="51">
        <f t="shared" si="28"/>
        <v>919.2</v>
      </c>
      <c r="X106" s="60">
        <f t="shared" si="26"/>
        <v>757</v>
      </c>
      <c r="Y106" s="61">
        <v>55.36</v>
      </c>
      <c r="AD106" s="76">
        <f t="shared" si="27"/>
        <v>10.29999999999998</v>
      </c>
      <c r="AE106" s="77">
        <f t="shared" si="25"/>
        <v>997.3000000000004</v>
      </c>
    </row>
    <row r="107" spans="20:31" ht="15.75">
      <c r="T107" s="50">
        <f t="shared" si="28"/>
        <v>918</v>
      </c>
      <c r="U107" s="51">
        <f t="shared" si="28"/>
        <v>921.2</v>
      </c>
      <c r="X107" s="60">
        <f t="shared" si="26"/>
        <v>758</v>
      </c>
      <c r="Y107" s="61">
        <v>55.11</v>
      </c>
      <c r="AD107" s="76">
        <f t="shared" si="27"/>
        <v>10.399999999999979</v>
      </c>
      <c r="AE107" s="77">
        <f t="shared" si="25"/>
        <v>996.6000000000004</v>
      </c>
    </row>
    <row r="108" spans="20:31" ht="15.75">
      <c r="T108" s="50">
        <f t="shared" si="28"/>
        <v>920</v>
      </c>
      <c r="U108" s="51">
        <f t="shared" si="28"/>
        <v>923.2</v>
      </c>
      <c r="X108" s="60">
        <f t="shared" si="26"/>
        <v>759</v>
      </c>
      <c r="Y108" s="61">
        <v>54.87</v>
      </c>
      <c r="AD108" s="76">
        <f t="shared" si="27"/>
        <v>10.499999999999979</v>
      </c>
      <c r="AE108" s="77">
        <f t="shared" si="25"/>
        <v>995.9000000000003</v>
      </c>
    </row>
    <row r="109" spans="20:31" ht="15.75">
      <c r="T109" s="50">
        <f t="shared" si="28"/>
        <v>922</v>
      </c>
      <c r="U109" s="51">
        <f t="shared" si="28"/>
        <v>925.2</v>
      </c>
      <c r="X109" s="60">
        <f t="shared" si="26"/>
        <v>760</v>
      </c>
      <c r="Y109" s="61">
        <v>54.62</v>
      </c>
      <c r="AD109" s="76">
        <f t="shared" si="27"/>
        <v>10.599999999999978</v>
      </c>
      <c r="AE109" s="77">
        <f t="shared" si="25"/>
        <v>995.2000000000003</v>
      </c>
    </row>
    <row r="110" spans="20:31" ht="15.75">
      <c r="T110" s="50">
        <f t="shared" si="28"/>
        <v>924</v>
      </c>
      <c r="U110" s="51">
        <f t="shared" si="28"/>
        <v>927.2</v>
      </c>
      <c r="X110" s="60">
        <f t="shared" si="26"/>
        <v>761</v>
      </c>
      <c r="Y110" s="61">
        <v>54.38</v>
      </c>
      <c r="AD110" s="76">
        <f t="shared" si="27"/>
        <v>10.699999999999978</v>
      </c>
      <c r="AE110" s="77">
        <f t="shared" si="25"/>
        <v>994.5000000000002</v>
      </c>
    </row>
    <row r="111" spans="20:31" ht="15.75">
      <c r="T111" s="50">
        <f t="shared" si="28"/>
        <v>926</v>
      </c>
      <c r="U111" s="51">
        <f t="shared" si="28"/>
        <v>929.2</v>
      </c>
      <c r="X111" s="60">
        <f t="shared" si="26"/>
        <v>762</v>
      </c>
      <c r="Y111" s="61">
        <v>54.13</v>
      </c>
      <c r="AD111" s="76">
        <f t="shared" si="27"/>
        <v>10.799999999999978</v>
      </c>
      <c r="AE111" s="77">
        <f t="shared" si="25"/>
        <v>993.8000000000002</v>
      </c>
    </row>
    <row r="112" spans="20:31" ht="15.75">
      <c r="T112" s="50">
        <f t="shared" si="28"/>
        <v>928</v>
      </c>
      <c r="U112" s="51">
        <f t="shared" si="28"/>
        <v>931.2</v>
      </c>
      <c r="X112" s="60">
        <f t="shared" si="26"/>
        <v>763</v>
      </c>
      <c r="Y112" s="61">
        <v>53.89</v>
      </c>
      <c r="AD112" s="76">
        <f t="shared" si="27"/>
        <v>10.899999999999977</v>
      </c>
      <c r="AE112" s="77">
        <f t="shared" si="25"/>
        <v>993.1000000000001</v>
      </c>
    </row>
    <row r="113" spans="20:31" ht="15.75">
      <c r="T113" s="50">
        <f t="shared" si="28"/>
        <v>930</v>
      </c>
      <c r="U113" s="51">
        <f t="shared" si="28"/>
        <v>933.2</v>
      </c>
      <c r="X113" s="60">
        <f t="shared" si="26"/>
        <v>764</v>
      </c>
      <c r="Y113" s="61">
        <v>53.65</v>
      </c>
      <c r="AD113" s="76">
        <f t="shared" si="27"/>
        <v>10.999999999999977</v>
      </c>
      <c r="AE113" s="77">
        <f t="shared" si="25"/>
        <v>992.4000000000001</v>
      </c>
    </row>
    <row r="114" spans="20:31" ht="15.75">
      <c r="T114" s="50">
        <f t="shared" si="28"/>
        <v>932</v>
      </c>
      <c r="U114" s="51">
        <f t="shared" si="28"/>
        <v>935.2</v>
      </c>
      <c r="X114" s="60">
        <f t="shared" si="26"/>
        <v>765</v>
      </c>
      <c r="Y114" s="61">
        <v>53.4</v>
      </c>
      <c r="AD114" s="76">
        <f t="shared" si="27"/>
        <v>11.099999999999977</v>
      </c>
      <c r="AE114" s="77">
        <f aca="true" t="shared" si="29" ref="AE114:AE128">AE113-0.7</f>
        <v>991.7</v>
      </c>
    </row>
    <row r="115" spans="20:31" ht="15.75">
      <c r="T115" s="50">
        <f t="shared" si="28"/>
        <v>934</v>
      </c>
      <c r="U115" s="51">
        <f t="shared" si="28"/>
        <v>937.2</v>
      </c>
      <c r="X115" s="60">
        <f t="shared" si="26"/>
        <v>766</v>
      </c>
      <c r="Y115" s="61">
        <v>53.16</v>
      </c>
      <c r="AD115" s="76">
        <f t="shared" si="27"/>
        <v>11.199999999999976</v>
      </c>
      <c r="AE115" s="77">
        <f t="shared" si="29"/>
        <v>991</v>
      </c>
    </row>
    <row r="116" spans="20:31" ht="15.75">
      <c r="T116" s="50">
        <f t="shared" si="28"/>
        <v>936</v>
      </c>
      <c r="U116" s="51">
        <f t="shared" si="28"/>
        <v>939.2</v>
      </c>
      <c r="X116" s="60">
        <f t="shared" si="26"/>
        <v>767</v>
      </c>
      <c r="Y116" s="61">
        <v>52.92</v>
      </c>
      <c r="AD116" s="76">
        <f t="shared" si="27"/>
        <v>11.299999999999976</v>
      </c>
      <c r="AE116" s="77">
        <f t="shared" si="29"/>
        <v>990.3</v>
      </c>
    </row>
    <row r="117" spans="20:31" ht="15.75">
      <c r="T117" s="50">
        <f t="shared" si="28"/>
        <v>938</v>
      </c>
      <c r="U117" s="51">
        <f t="shared" si="28"/>
        <v>941.2</v>
      </c>
      <c r="X117" s="60">
        <f aca="true" t="shared" si="30" ref="X117:X132">X116+1</f>
        <v>768</v>
      </c>
      <c r="Y117" s="61">
        <v>52.68</v>
      </c>
      <c r="AD117" s="76">
        <f aca="true" t="shared" si="31" ref="AD117:AD132">AD116+0.1</f>
        <v>11.399999999999975</v>
      </c>
      <c r="AE117" s="77">
        <f t="shared" si="29"/>
        <v>989.5999999999999</v>
      </c>
    </row>
    <row r="118" spans="20:31" ht="15.75">
      <c r="T118" s="50">
        <f aca="true" t="shared" si="32" ref="T118:U133">T117+2</f>
        <v>940</v>
      </c>
      <c r="U118" s="51">
        <v>943.1</v>
      </c>
      <c r="X118" s="60">
        <f t="shared" si="30"/>
        <v>769</v>
      </c>
      <c r="Y118" s="61">
        <v>52.44</v>
      </c>
      <c r="AD118" s="76">
        <f t="shared" si="31"/>
        <v>11.499999999999975</v>
      </c>
      <c r="AE118" s="77">
        <f t="shared" si="29"/>
        <v>988.8999999999999</v>
      </c>
    </row>
    <row r="119" spans="20:31" ht="15.75">
      <c r="T119" s="50">
        <f t="shared" si="32"/>
        <v>942</v>
      </c>
      <c r="U119" s="51">
        <f t="shared" si="32"/>
        <v>945.1</v>
      </c>
      <c r="X119" s="60">
        <f t="shared" si="30"/>
        <v>770</v>
      </c>
      <c r="Y119" s="61">
        <v>52.2</v>
      </c>
      <c r="AD119" s="76">
        <f t="shared" si="31"/>
        <v>11.599999999999975</v>
      </c>
      <c r="AE119" s="77">
        <f t="shared" si="29"/>
        <v>988.1999999999998</v>
      </c>
    </row>
    <row r="120" spans="20:31" ht="15.75">
      <c r="T120" s="50">
        <f t="shared" si="32"/>
        <v>944</v>
      </c>
      <c r="U120" s="51">
        <f t="shared" si="32"/>
        <v>947.1</v>
      </c>
      <c r="X120" s="60">
        <f t="shared" si="30"/>
        <v>771</v>
      </c>
      <c r="Y120" s="61">
        <v>51.96</v>
      </c>
      <c r="AD120" s="76">
        <f t="shared" si="31"/>
        <v>11.699999999999974</v>
      </c>
      <c r="AE120" s="77">
        <f t="shared" si="29"/>
        <v>987.4999999999998</v>
      </c>
    </row>
    <row r="121" spans="20:31" ht="15.75">
      <c r="T121" s="50">
        <f t="shared" si="32"/>
        <v>946</v>
      </c>
      <c r="U121" s="51">
        <f t="shared" si="32"/>
        <v>949.1</v>
      </c>
      <c r="X121" s="60">
        <f t="shared" si="30"/>
        <v>772</v>
      </c>
      <c r="Y121" s="61">
        <v>51.72</v>
      </c>
      <c r="AD121" s="76">
        <f t="shared" si="31"/>
        <v>11.799999999999974</v>
      </c>
      <c r="AE121" s="77">
        <f t="shared" si="29"/>
        <v>986.7999999999997</v>
      </c>
    </row>
    <row r="122" spans="20:31" ht="15.75">
      <c r="T122" s="50">
        <f t="shared" si="32"/>
        <v>948</v>
      </c>
      <c r="U122" s="51">
        <f t="shared" si="32"/>
        <v>951.1</v>
      </c>
      <c r="X122" s="60">
        <f t="shared" si="30"/>
        <v>773</v>
      </c>
      <c r="Y122" s="61">
        <v>51.49</v>
      </c>
      <c r="AD122" s="76">
        <f t="shared" si="31"/>
        <v>11.899999999999974</v>
      </c>
      <c r="AE122" s="77">
        <f>AE121-0.6</f>
        <v>986.1999999999997</v>
      </c>
    </row>
    <row r="123" spans="20:31" ht="15.75">
      <c r="T123" s="50">
        <f t="shared" si="32"/>
        <v>950</v>
      </c>
      <c r="U123" s="51">
        <f t="shared" si="32"/>
        <v>953.1</v>
      </c>
      <c r="X123" s="60">
        <f t="shared" si="30"/>
        <v>774</v>
      </c>
      <c r="Y123" s="61">
        <v>51.25</v>
      </c>
      <c r="AD123" s="76">
        <f t="shared" si="31"/>
        <v>11.999999999999973</v>
      </c>
      <c r="AE123" s="77">
        <f t="shared" si="29"/>
        <v>985.4999999999997</v>
      </c>
    </row>
    <row r="124" spans="20:31" ht="15.75">
      <c r="T124" s="50">
        <f t="shared" si="32"/>
        <v>952</v>
      </c>
      <c r="U124" s="51">
        <f t="shared" si="32"/>
        <v>955.1</v>
      </c>
      <c r="X124" s="60">
        <f t="shared" si="30"/>
        <v>775</v>
      </c>
      <c r="Y124" s="61">
        <v>51.01</v>
      </c>
      <c r="AD124" s="76">
        <f t="shared" si="31"/>
        <v>12.099999999999973</v>
      </c>
      <c r="AE124" s="77">
        <f t="shared" si="29"/>
        <v>984.7999999999996</v>
      </c>
    </row>
    <row r="125" spans="20:31" ht="15.75">
      <c r="T125" s="50">
        <f t="shared" si="32"/>
        <v>954</v>
      </c>
      <c r="U125" s="51">
        <f t="shared" si="32"/>
        <v>957.1</v>
      </c>
      <c r="X125" s="60">
        <f t="shared" si="30"/>
        <v>776</v>
      </c>
      <c r="Y125" s="61">
        <v>50.78</v>
      </c>
      <c r="AD125" s="76">
        <f t="shared" si="31"/>
        <v>12.199999999999973</v>
      </c>
      <c r="AE125" s="77">
        <f t="shared" si="29"/>
        <v>984.0999999999996</v>
      </c>
    </row>
    <row r="126" spans="20:31" ht="15.75">
      <c r="T126" s="50">
        <f t="shared" si="32"/>
        <v>956</v>
      </c>
      <c r="U126" s="51">
        <f t="shared" si="32"/>
        <v>959.1</v>
      </c>
      <c r="X126" s="60">
        <f t="shared" si="30"/>
        <v>777</v>
      </c>
      <c r="Y126" s="61">
        <v>50.54</v>
      </c>
      <c r="AD126" s="76">
        <f t="shared" si="31"/>
        <v>12.299999999999972</v>
      </c>
      <c r="AE126" s="77">
        <f t="shared" si="29"/>
        <v>983.3999999999995</v>
      </c>
    </row>
    <row r="127" spans="20:31" ht="15.75">
      <c r="T127" s="50">
        <f t="shared" si="32"/>
        <v>958</v>
      </c>
      <c r="U127" s="51">
        <f t="shared" si="32"/>
        <v>961.1</v>
      </c>
      <c r="X127" s="60">
        <f t="shared" si="30"/>
        <v>778</v>
      </c>
      <c r="Y127" s="61">
        <v>50.3</v>
      </c>
      <c r="AD127" s="76">
        <f t="shared" si="31"/>
        <v>12.399999999999972</v>
      </c>
      <c r="AE127" s="77">
        <f t="shared" si="29"/>
        <v>982.6999999999995</v>
      </c>
    </row>
    <row r="128" spans="20:31" ht="15.75">
      <c r="T128" s="50">
        <f t="shared" si="32"/>
        <v>960</v>
      </c>
      <c r="U128" s="51">
        <f t="shared" si="32"/>
        <v>963.1</v>
      </c>
      <c r="X128" s="60">
        <f t="shared" si="30"/>
        <v>779</v>
      </c>
      <c r="Y128" s="61">
        <v>50.07</v>
      </c>
      <c r="AD128" s="76">
        <f t="shared" si="31"/>
        <v>12.499999999999972</v>
      </c>
      <c r="AE128" s="77">
        <f t="shared" si="29"/>
        <v>981.9999999999994</v>
      </c>
    </row>
    <row r="129" spans="20:31" ht="15.75">
      <c r="T129" s="50">
        <f t="shared" si="32"/>
        <v>962</v>
      </c>
      <c r="U129" s="51">
        <f t="shared" si="32"/>
        <v>965.1</v>
      </c>
      <c r="X129" s="60">
        <f t="shared" si="30"/>
        <v>780</v>
      </c>
      <c r="Y129" s="61">
        <v>49.84</v>
      </c>
      <c r="AD129" s="76">
        <f t="shared" si="31"/>
        <v>12.599999999999971</v>
      </c>
      <c r="AE129" s="77">
        <f>AE128-0.6</f>
        <v>981.3999999999994</v>
      </c>
    </row>
    <row r="130" spans="20:31" ht="15.75">
      <c r="T130" s="50">
        <f t="shared" si="32"/>
        <v>964</v>
      </c>
      <c r="U130" s="51">
        <f t="shared" si="32"/>
        <v>967.1</v>
      </c>
      <c r="X130" s="60">
        <f t="shared" si="30"/>
        <v>781</v>
      </c>
      <c r="Y130" s="61">
        <v>49.6</v>
      </c>
      <c r="AD130" s="76">
        <f t="shared" si="31"/>
        <v>12.69999999999997</v>
      </c>
      <c r="AE130" s="77">
        <f aca="true" t="shared" si="33" ref="AE130:AE143">AE129-0.7</f>
        <v>980.6999999999994</v>
      </c>
    </row>
    <row r="131" spans="20:31" ht="15.75">
      <c r="T131" s="50">
        <f t="shared" si="32"/>
        <v>966</v>
      </c>
      <c r="U131" s="51">
        <f t="shared" si="32"/>
        <v>969.1</v>
      </c>
      <c r="X131" s="60">
        <f t="shared" si="30"/>
        <v>782</v>
      </c>
      <c r="Y131" s="61">
        <v>49.37</v>
      </c>
      <c r="AD131" s="76">
        <f t="shared" si="31"/>
        <v>12.79999999999997</v>
      </c>
      <c r="AE131" s="77">
        <f t="shared" si="33"/>
        <v>979.9999999999993</v>
      </c>
    </row>
    <row r="132" spans="20:31" ht="15.75">
      <c r="T132" s="50">
        <f t="shared" si="32"/>
        <v>968</v>
      </c>
      <c r="U132" s="51">
        <f t="shared" si="32"/>
        <v>971.1</v>
      </c>
      <c r="X132" s="60">
        <f t="shared" si="30"/>
        <v>783</v>
      </c>
      <c r="Y132" s="61">
        <v>49.14</v>
      </c>
      <c r="AD132" s="76">
        <f t="shared" si="31"/>
        <v>12.89999999999997</v>
      </c>
      <c r="AE132" s="77">
        <f t="shared" si="33"/>
        <v>979.2999999999993</v>
      </c>
    </row>
    <row r="133" spans="20:31" ht="15.75">
      <c r="T133" s="50">
        <f t="shared" si="32"/>
        <v>970</v>
      </c>
      <c r="U133" s="51">
        <v>973</v>
      </c>
      <c r="X133" s="60">
        <f aca="true" t="shared" si="34" ref="X133:X148">X132+1</f>
        <v>784</v>
      </c>
      <c r="Y133" s="61">
        <v>48.91</v>
      </c>
      <c r="AD133" s="76">
        <f aca="true" t="shared" si="35" ref="AD133:AD148">AD132+0.1</f>
        <v>12.99999999999997</v>
      </c>
      <c r="AE133" s="77">
        <f t="shared" si="33"/>
        <v>978.5999999999992</v>
      </c>
    </row>
    <row r="134" spans="20:31" ht="15.75">
      <c r="T134" s="50">
        <f aca="true" t="shared" si="36" ref="T134:U149">T133+2</f>
        <v>972</v>
      </c>
      <c r="U134" s="51">
        <f t="shared" si="36"/>
        <v>975</v>
      </c>
      <c r="X134" s="60">
        <f t="shared" si="34"/>
        <v>785</v>
      </c>
      <c r="Y134" s="61">
        <v>48.68</v>
      </c>
      <c r="AD134" s="76">
        <f t="shared" si="35"/>
        <v>13.09999999999997</v>
      </c>
      <c r="AE134" s="77">
        <f>AE133-0.6</f>
        <v>977.9999999999992</v>
      </c>
    </row>
    <row r="135" spans="20:31" ht="15.75">
      <c r="T135" s="50">
        <f t="shared" si="36"/>
        <v>974</v>
      </c>
      <c r="U135" s="51">
        <f t="shared" si="36"/>
        <v>977</v>
      </c>
      <c r="X135" s="60">
        <f t="shared" si="34"/>
        <v>786</v>
      </c>
      <c r="Y135" s="61">
        <v>48.45</v>
      </c>
      <c r="AD135" s="76">
        <f t="shared" si="35"/>
        <v>13.199999999999969</v>
      </c>
      <c r="AE135" s="77">
        <f t="shared" si="33"/>
        <v>977.2999999999992</v>
      </c>
    </row>
    <row r="136" spans="20:31" ht="15.75">
      <c r="T136" s="50">
        <f t="shared" si="36"/>
        <v>976</v>
      </c>
      <c r="U136" s="51">
        <f t="shared" si="36"/>
        <v>979</v>
      </c>
      <c r="X136" s="60">
        <f t="shared" si="34"/>
        <v>787</v>
      </c>
      <c r="Y136" s="61">
        <v>48.22</v>
      </c>
      <c r="AD136" s="76">
        <f t="shared" si="35"/>
        <v>13.299999999999969</v>
      </c>
      <c r="AE136" s="77">
        <f t="shared" si="33"/>
        <v>976.5999999999991</v>
      </c>
    </row>
    <row r="137" spans="20:31" ht="15.75">
      <c r="T137" s="50">
        <f t="shared" si="36"/>
        <v>978</v>
      </c>
      <c r="U137" s="51">
        <f t="shared" si="36"/>
        <v>981</v>
      </c>
      <c r="X137" s="60">
        <f t="shared" si="34"/>
        <v>788</v>
      </c>
      <c r="Y137" s="61">
        <v>47.99</v>
      </c>
      <c r="AD137" s="76">
        <f t="shared" si="35"/>
        <v>13.399999999999968</v>
      </c>
      <c r="AE137" s="77">
        <f t="shared" si="33"/>
        <v>975.8999999999991</v>
      </c>
    </row>
    <row r="138" spans="20:31" ht="15.75">
      <c r="T138" s="50">
        <f t="shared" si="36"/>
        <v>980</v>
      </c>
      <c r="U138" s="51">
        <f t="shared" si="36"/>
        <v>983</v>
      </c>
      <c r="X138" s="60">
        <f t="shared" si="34"/>
        <v>789</v>
      </c>
      <c r="Y138" s="61">
        <v>47.76</v>
      </c>
      <c r="AD138" s="76">
        <f t="shared" si="35"/>
        <v>13.499999999999968</v>
      </c>
      <c r="AE138" s="77">
        <f>AE137-0.6</f>
        <v>975.299999999999</v>
      </c>
    </row>
    <row r="139" spans="20:31" ht="15.75">
      <c r="T139" s="50">
        <f t="shared" si="36"/>
        <v>982</v>
      </c>
      <c r="U139" s="51">
        <f t="shared" si="36"/>
        <v>985</v>
      </c>
      <c r="X139" s="60">
        <f t="shared" si="34"/>
        <v>790</v>
      </c>
      <c r="Y139" s="61">
        <v>47.53</v>
      </c>
      <c r="AD139" s="76">
        <f t="shared" si="35"/>
        <v>13.599999999999968</v>
      </c>
      <c r="AE139" s="77">
        <f t="shared" si="33"/>
        <v>974.599999999999</v>
      </c>
    </row>
    <row r="140" spans="20:31" ht="15.75">
      <c r="T140" s="50">
        <f t="shared" si="36"/>
        <v>984</v>
      </c>
      <c r="U140" s="51">
        <f t="shared" si="36"/>
        <v>987</v>
      </c>
      <c r="X140" s="60">
        <f t="shared" si="34"/>
        <v>791</v>
      </c>
      <c r="Y140" s="61">
        <v>47.31</v>
      </c>
      <c r="AD140" s="76">
        <f t="shared" si="35"/>
        <v>13.699999999999967</v>
      </c>
      <c r="AE140" s="77">
        <f t="shared" si="33"/>
        <v>973.899999999999</v>
      </c>
    </row>
    <row r="141" spans="20:31" ht="15.75">
      <c r="T141" s="50">
        <f t="shared" si="36"/>
        <v>986</v>
      </c>
      <c r="U141" s="51">
        <f t="shared" si="36"/>
        <v>989</v>
      </c>
      <c r="X141" s="60">
        <f t="shared" si="34"/>
        <v>792</v>
      </c>
      <c r="Y141" s="61">
        <v>47.08</v>
      </c>
      <c r="AD141" s="76">
        <f t="shared" si="35"/>
        <v>13.799999999999967</v>
      </c>
      <c r="AE141" s="77">
        <f>AE140-0.6</f>
        <v>973.2999999999989</v>
      </c>
    </row>
    <row r="142" spans="20:31" ht="15.75">
      <c r="T142" s="50">
        <f t="shared" si="36"/>
        <v>988</v>
      </c>
      <c r="U142" s="51">
        <f t="shared" si="36"/>
        <v>991</v>
      </c>
      <c r="X142" s="60">
        <f t="shared" si="34"/>
        <v>793</v>
      </c>
      <c r="Y142" s="61">
        <v>46.85</v>
      </c>
      <c r="AD142" s="76">
        <f t="shared" si="35"/>
        <v>13.899999999999967</v>
      </c>
      <c r="AE142" s="77">
        <f t="shared" si="33"/>
        <v>972.5999999999989</v>
      </c>
    </row>
    <row r="143" spans="20:31" ht="15.75">
      <c r="T143" s="50">
        <f t="shared" si="36"/>
        <v>990</v>
      </c>
      <c r="U143" s="51">
        <f t="shared" si="36"/>
        <v>993</v>
      </c>
      <c r="X143" s="60">
        <f t="shared" si="34"/>
        <v>794</v>
      </c>
      <c r="Y143" s="61">
        <v>46.63</v>
      </c>
      <c r="AD143" s="76">
        <f t="shared" si="35"/>
        <v>13.999999999999966</v>
      </c>
      <c r="AE143" s="77">
        <f t="shared" si="33"/>
        <v>971.8999999999988</v>
      </c>
    </row>
    <row r="144" spans="20:31" ht="15.75">
      <c r="T144" s="50">
        <f t="shared" si="36"/>
        <v>992</v>
      </c>
      <c r="U144" s="51">
        <f t="shared" si="36"/>
        <v>995</v>
      </c>
      <c r="X144" s="60">
        <f t="shared" si="34"/>
        <v>795</v>
      </c>
      <c r="Y144" s="61">
        <v>46.4</v>
      </c>
      <c r="AD144" s="76">
        <f t="shared" si="35"/>
        <v>14.099999999999966</v>
      </c>
      <c r="AE144" s="77">
        <f>AE143-0.6</f>
        <v>971.2999999999988</v>
      </c>
    </row>
    <row r="145" spans="20:31" ht="15.75">
      <c r="T145" s="50">
        <f t="shared" si="36"/>
        <v>994</v>
      </c>
      <c r="U145" s="51">
        <f t="shared" si="36"/>
        <v>997</v>
      </c>
      <c r="X145" s="60">
        <f t="shared" si="34"/>
        <v>796</v>
      </c>
      <c r="Y145" s="61">
        <v>46.18</v>
      </c>
      <c r="AD145" s="76">
        <f t="shared" si="35"/>
        <v>14.199999999999966</v>
      </c>
      <c r="AE145" s="77">
        <f aca="true" t="shared" si="37" ref="AE145:AE160">AE144-0.7</f>
        <v>970.5999999999988</v>
      </c>
    </row>
    <row r="146" spans="20:31" ht="15.75">
      <c r="T146" s="50">
        <f t="shared" si="36"/>
        <v>996</v>
      </c>
      <c r="U146" s="51">
        <f t="shared" si="36"/>
        <v>999</v>
      </c>
      <c r="X146" s="60">
        <f t="shared" si="34"/>
        <v>797</v>
      </c>
      <c r="Y146" s="61">
        <v>45.96</v>
      </c>
      <c r="AD146" s="76">
        <f t="shared" si="35"/>
        <v>14.299999999999965</v>
      </c>
      <c r="AE146" s="77">
        <f t="shared" si="37"/>
        <v>969.8999999999987</v>
      </c>
    </row>
    <row r="147" spans="20:31" ht="15.75">
      <c r="T147" s="50">
        <f t="shared" si="36"/>
        <v>998</v>
      </c>
      <c r="U147" s="51">
        <v>1000.9</v>
      </c>
      <c r="X147" s="60">
        <f t="shared" si="34"/>
        <v>798</v>
      </c>
      <c r="Y147" s="61">
        <v>45.74</v>
      </c>
      <c r="AD147" s="76">
        <f t="shared" si="35"/>
        <v>14.399999999999965</v>
      </c>
      <c r="AE147" s="77">
        <f>AE146-0.6</f>
        <v>969.2999999999987</v>
      </c>
    </row>
    <row r="148" spans="20:31" ht="15.75">
      <c r="T148" s="50">
        <f t="shared" si="36"/>
        <v>1000</v>
      </c>
      <c r="U148" s="51">
        <f t="shared" si="36"/>
        <v>1002.9</v>
      </c>
      <c r="X148" s="60">
        <f t="shared" si="34"/>
        <v>799</v>
      </c>
      <c r="Y148" s="61">
        <v>45.51</v>
      </c>
      <c r="AD148" s="76">
        <f t="shared" si="35"/>
        <v>14.499999999999964</v>
      </c>
      <c r="AE148" s="77">
        <f t="shared" si="37"/>
        <v>968.5999999999987</v>
      </c>
    </row>
    <row r="149" spans="20:31" ht="15.75">
      <c r="T149" s="50">
        <f t="shared" si="36"/>
        <v>1002</v>
      </c>
      <c r="U149" s="51">
        <f t="shared" si="36"/>
        <v>1004.9</v>
      </c>
      <c r="X149" s="60">
        <f aca="true" t="shared" si="38" ref="X149:X164">X148+1</f>
        <v>800</v>
      </c>
      <c r="Y149" s="61">
        <v>45.29</v>
      </c>
      <c r="AD149" s="76">
        <f aca="true" t="shared" si="39" ref="AD149:AD164">AD148+0.1</f>
        <v>14.599999999999964</v>
      </c>
      <c r="AE149" s="77">
        <f>AE148-0.7</f>
        <v>967.8999999999986</v>
      </c>
    </row>
    <row r="150" spans="20:31" ht="15.75">
      <c r="T150" s="50">
        <f aca="true" t="shared" si="40" ref="T150:U165">T149+2</f>
        <v>1004</v>
      </c>
      <c r="U150" s="51">
        <f t="shared" si="40"/>
        <v>1006.9</v>
      </c>
      <c r="X150" s="60">
        <f t="shared" si="38"/>
        <v>801</v>
      </c>
      <c r="Y150" s="61">
        <v>45.07</v>
      </c>
      <c r="AD150" s="76">
        <f t="shared" si="39"/>
        <v>14.699999999999964</v>
      </c>
      <c r="AE150" s="77">
        <f>AE149-0.6</f>
        <v>967.2999999999986</v>
      </c>
    </row>
    <row r="151" spans="20:31" ht="15.75">
      <c r="T151" s="50">
        <f t="shared" si="40"/>
        <v>1006</v>
      </c>
      <c r="U151" s="51">
        <f t="shared" si="40"/>
        <v>1008.9</v>
      </c>
      <c r="X151" s="60">
        <f t="shared" si="38"/>
        <v>802</v>
      </c>
      <c r="Y151" s="61">
        <v>44.85</v>
      </c>
      <c r="AD151" s="76">
        <f t="shared" si="39"/>
        <v>14.799999999999963</v>
      </c>
      <c r="AE151" s="77">
        <f t="shared" si="37"/>
        <v>966.5999999999985</v>
      </c>
    </row>
    <row r="152" spans="20:31" ht="15.75">
      <c r="T152" s="50">
        <f t="shared" si="40"/>
        <v>1008</v>
      </c>
      <c r="U152" s="51">
        <f t="shared" si="40"/>
        <v>1010.9</v>
      </c>
      <c r="X152" s="60">
        <f t="shared" si="38"/>
        <v>803</v>
      </c>
      <c r="Y152" s="61">
        <v>44.63</v>
      </c>
      <c r="AD152" s="76">
        <f t="shared" si="39"/>
        <v>14.899999999999963</v>
      </c>
      <c r="AE152" s="77">
        <f>AE151-0.6</f>
        <v>965.9999999999985</v>
      </c>
    </row>
    <row r="153" spans="20:31" ht="15.75">
      <c r="T153" s="50">
        <f t="shared" si="40"/>
        <v>1010</v>
      </c>
      <c r="U153" s="51">
        <f t="shared" si="40"/>
        <v>1012.9</v>
      </c>
      <c r="X153" s="60">
        <f t="shared" si="38"/>
        <v>804</v>
      </c>
      <c r="Y153" s="61">
        <v>44.41</v>
      </c>
      <c r="AD153" s="76">
        <f t="shared" si="39"/>
        <v>14.999999999999963</v>
      </c>
      <c r="AE153" s="77">
        <f t="shared" si="37"/>
        <v>965.2999999999985</v>
      </c>
    </row>
    <row r="154" spans="20:31" ht="15.75">
      <c r="T154" s="50">
        <f t="shared" si="40"/>
        <v>1012</v>
      </c>
      <c r="U154" s="51">
        <f t="shared" si="40"/>
        <v>1014.9</v>
      </c>
      <c r="X154" s="60">
        <f t="shared" si="38"/>
        <v>805</v>
      </c>
      <c r="Y154" s="61">
        <v>44.19</v>
      </c>
      <c r="AD154" s="76">
        <f t="shared" si="39"/>
        <v>15.099999999999962</v>
      </c>
      <c r="AE154" s="77">
        <f t="shared" si="37"/>
        <v>964.5999999999984</v>
      </c>
    </row>
    <row r="155" spans="20:31" ht="15.75">
      <c r="T155" s="50">
        <f t="shared" si="40"/>
        <v>1014</v>
      </c>
      <c r="U155" s="51">
        <f t="shared" si="40"/>
        <v>1016.9</v>
      </c>
      <c r="X155" s="60">
        <f t="shared" si="38"/>
        <v>806</v>
      </c>
      <c r="Y155" s="61">
        <v>43.97</v>
      </c>
      <c r="AD155" s="76">
        <f t="shared" si="39"/>
        <v>15.199999999999962</v>
      </c>
      <c r="AE155" s="77">
        <f>AE154-0.6</f>
        <v>963.9999999999984</v>
      </c>
    </row>
    <row r="156" spans="20:31" ht="15.75">
      <c r="T156" s="50">
        <f t="shared" si="40"/>
        <v>1016</v>
      </c>
      <c r="U156" s="51">
        <f t="shared" si="40"/>
        <v>1018.9</v>
      </c>
      <c r="X156" s="60">
        <f t="shared" si="38"/>
        <v>807</v>
      </c>
      <c r="Y156" s="61">
        <v>43.76</v>
      </c>
      <c r="AD156" s="76">
        <f t="shared" si="39"/>
        <v>15.299999999999962</v>
      </c>
      <c r="AE156" s="77">
        <f t="shared" si="37"/>
        <v>963.2999999999984</v>
      </c>
    </row>
    <row r="157" spans="20:31" ht="15.75">
      <c r="T157" s="50">
        <f t="shared" si="40"/>
        <v>1018</v>
      </c>
      <c r="U157" s="51">
        <f t="shared" si="40"/>
        <v>1020.9</v>
      </c>
      <c r="X157" s="60">
        <f t="shared" si="38"/>
        <v>808</v>
      </c>
      <c r="Y157" s="61">
        <v>43.54</v>
      </c>
      <c r="AD157" s="76">
        <f t="shared" si="39"/>
        <v>15.399999999999961</v>
      </c>
      <c r="AE157" s="77">
        <f>AE156-0.6</f>
        <v>962.6999999999983</v>
      </c>
    </row>
    <row r="158" spans="20:31" ht="15.75">
      <c r="T158" s="50">
        <f t="shared" si="40"/>
        <v>1020</v>
      </c>
      <c r="U158" s="51">
        <f t="shared" si="40"/>
        <v>1022.9</v>
      </c>
      <c r="X158" s="60">
        <f t="shared" si="38"/>
        <v>809</v>
      </c>
      <c r="Y158" s="61">
        <v>43.32</v>
      </c>
      <c r="AD158" s="76">
        <f t="shared" si="39"/>
        <v>15.499999999999961</v>
      </c>
      <c r="AE158" s="77">
        <f t="shared" si="37"/>
        <v>961.9999999999983</v>
      </c>
    </row>
    <row r="159" spans="20:31" ht="15.75">
      <c r="T159" s="50">
        <f t="shared" si="40"/>
        <v>1022</v>
      </c>
      <c r="U159" s="51">
        <f t="shared" si="40"/>
        <v>1024.9</v>
      </c>
      <c r="X159" s="60">
        <f t="shared" si="38"/>
        <v>810</v>
      </c>
      <c r="Y159" s="61">
        <v>43.11</v>
      </c>
      <c r="AD159" s="76">
        <f t="shared" si="39"/>
        <v>15.59999999999996</v>
      </c>
      <c r="AE159" s="77">
        <f>AE158-0.6</f>
        <v>961.3999999999983</v>
      </c>
    </row>
    <row r="160" spans="20:31" ht="15.75">
      <c r="T160" s="50">
        <f t="shared" si="40"/>
        <v>1024</v>
      </c>
      <c r="U160" s="51">
        <f t="shared" si="40"/>
        <v>1026.9</v>
      </c>
      <c r="X160" s="60">
        <f t="shared" si="38"/>
        <v>811</v>
      </c>
      <c r="Y160" s="61">
        <v>42.89</v>
      </c>
      <c r="AD160" s="76">
        <f t="shared" si="39"/>
        <v>15.69999999999996</v>
      </c>
      <c r="AE160" s="77">
        <f t="shared" si="37"/>
        <v>960.6999999999982</v>
      </c>
    </row>
    <row r="161" spans="20:31" ht="15.75">
      <c r="T161" s="50">
        <f t="shared" si="40"/>
        <v>1026</v>
      </c>
      <c r="U161" s="51">
        <f t="shared" si="40"/>
        <v>1028.9</v>
      </c>
      <c r="X161" s="60">
        <f t="shared" si="38"/>
        <v>812</v>
      </c>
      <c r="Y161" s="61">
        <v>42.68</v>
      </c>
      <c r="AD161" s="76">
        <f t="shared" si="39"/>
        <v>15.79999999999996</v>
      </c>
      <c r="AE161" s="77">
        <f>AE160-0.6</f>
        <v>960.0999999999982</v>
      </c>
    </row>
    <row r="162" spans="20:31" ht="15.75">
      <c r="T162" s="50">
        <f t="shared" si="40"/>
        <v>1028</v>
      </c>
      <c r="U162" s="51">
        <f t="shared" si="40"/>
        <v>1030.9</v>
      </c>
      <c r="X162" s="60">
        <f t="shared" si="38"/>
        <v>813</v>
      </c>
      <c r="Y162" s="61">
        <v>42.46</v>
      </c>
      <c r="AD162" s="76">
        <f t="shared" si="39"/>
        <v>15.89999999999996</v>
      </c>
      <c r="AE162" s="77">
        <f aca="true" t="shared" si="41" ref="AE162:AE175">AE161-0.7</f>
        <v>959.3999999999982</v>
      </c>
    </row>
    <row r="163" spans="20:31" ht="15.75">
      <c r="T163" s="50">
        <f t="shared" si="40"/>
        <v>1030</v>
      </c>
      <c r="U163" s="51">
        <f t="shared" si="40"/>
        <v>1032.9</v>
      </c>
      <c r="X163" s="60">
        <f t="shared" si="38"/>
        <v>814</v>
      </c>
      <c r="Y163" s="61">
        <v>42.25</v>
      </c>
      <c r="AD163" s="76">
        <f t="shared" si="39"/>
        <v>15.99999999999996</v>
      </c>
      <c r="AE163" s="77">
        <f>AE162-0.6</f>
        <v>958.7999999999981</v>
      </c>
    </row>
    <row r="164" spans="20:31" ht="15.75">
      <c r="T164" s="50">
        <f t="shared" si="40"/>
        <v>1032</v>
      </c>
      <c r="U164" s="51">
        <v>1034.8</v>
      </c>
      <c r="X164" s="60">
        <f t="shared" si="38"/>
        <v>815</v>
      </c>
      <c r="Y164" s="61">
        <v>42.03</v>
      </c>
      <c r="AD164" s="76">
        <f t="shared" si="39"/>
        <v>16.09999999999996</v>
      </c>
      <c r="AE164" s="77">
        <f t="shared" si="41"/>
        <v>958.0999999999981</v>
      </c>
    </row>
    <row r="165" spans="20:31" ht="15.75">
      <c r="T165" s="50">
        <f t="shared" si="40"/>
        <v>1034</v>
      </c>
      <c r="U165" s="51">
        <f t="shared" si="40"/>
        <v>1036.8</v>
      </c>
      <c r="X165" s="60">
        <f aca="true" t="shared" si="42" ref="X165:X180">X164+1</f>
        <v>816</v>
      </c>
      <c r="Y165" s="61">
        <v>41.82</v>
      </c>
      <c r="AD165" s="76">
        <f aca="true" t="shared" si="43" ref="AD165:AD180">AD164+0.1</f>
        <v>16.19999999999996</v>
      </c>
      <c r="AE165" s="77">
        <f>AE164-0.6</f>
        <v>957.4999999999981</v>
      </c>
    </row>
    <row r="166" spans="20:31" ht="15.75">
      <c r="T166" s="50">
        <f aca="true" t="shared" si="44" ref="T166:U181">T165+2</f>
        <v>1036</v>
      </c>
      <c r="U166" s="51">
        <f t="shared" si="44"/>
        <v>1038.8</v>
      </c>
      <c r="X166" s="60">
        <f t="shared" si="42"/>
        <v>817</v>
      </c>
      <c r="Y166" s="61">
        <v>41.61</v>
      </c>
      <c r="AD166" s="76">
        <f t="shared" si="43"/>
        <v>16.29999999999996</v>
      </c>
      <c r="AE166" s="77">
        <f t="shared" si="41"/>
        <v>956.799999999998</v>
      </c>
    </row>
    <row r="167" spans="20:31" ht="15.75">
      <c r="T167" s="50">
        <f t="shared" si="44"/>
        <v>1038</v>
      </c>
      <c r="U167" s="51">
        <f t="shared" si="44"/>
        <v>1040.8</v>
      </c>
      <c r="X167" s="60">
        <f t="shared" si="42"/>
        <v>818</v>
      </c>
      <c r="Y167" s="61">
        <v>41.4</v>
      </c>
      <c r="AD167" s="76">
        <f t="shared" si="43"/>
        <v>16.399999999999963</v>
      </c>
      <c r="AE167" s="77">
        <f>AE166-0.6</f>
        <v>956.199999999998</v>
      </c>
    </row>
    <row r="168" spans="20:31" ht="15.75">
      <c r="T168" s="50">
        <f t="shared" si="44"/>
        <v>1040</v>
      </c>
      <c r="U168" s="51">
        <f t="shared" si="44"/>
        <v>1042.8</v>
      </c>
      <c r="X168" s="60">
        <f t="shared" si="42"/>
        <v>819</v>
      </c>
      <c r="Y168" s="61">
        <v>41.19</v>
      </c>
      <c r="AD168" s="76">
        <f t="shared" si="43"/>
        <v>16.499999999999964</v>
      </c>
      <c r="AE168" s="77">
        <f t="shared" si="41"/>
        <v>955.499999999998</v>
      </c>
    </row>
    <row r="169" spans="20:31" ht="15.75">
      <c r="T169" s="50">
        <f t="shared" si="44"/>
        <v>1042</v>
      </c>
      <c r="U169" s="51">
        <f t="shared" si="44"/>
        <v>1044.8</v>
      </c>
      <c r="X169" s="60">
        <f t="shared" si="42"/>
        <v>820</v>
      </c>
      <c r="Y169" s="61">
        <v>40.98</v>
      </c>
      <c r="AD169" s="76">
        <f t="shared" si="43"/>
        <v>16.599999999999966</v>
      </c>
      <c r="AE169" s="77">
        <f>AE168-0.6</f>
        <v>954.8999999999979</v>
      </c>
    </row>
    <row r="170" spans="20:31" ht="15.75">
      <c r="T170" s="50">
        <f t="shared" si="44"/>
        <v>1044</v>
      </c>
      <c r="U170" s="51">
        <f t="shared" si="44"/>
        <v>1046.8</v>
      </c>
      <c r="X170" s="60">
        <f t="shared" si="42"/>
        <v>821</v>
      </c>
      <c r="Y170" s="61">
        <v>40.76</v>
      </c>
      <c r="AD170" s="76">
        <f t="shared" si="43"/>
        <v>16.699999999999967</v>
      </c>
      <c r="AE170" s="77">
        <f t="shared" si="41"/>
        <v>954.1999999999979</v>
      </c>
    </row>
    <row r="171" spans="20:31" ht="15.75">
      <c r="T171" s="50">
        <f t="shared" si="44"/>
        <v>1046</v>
      </c>
      <c r="U171" s="51">
        <f t="shared" si="44"/>
        <v>1048.8</v>
      </c>
      <c r="X171" s="60">
        <f t="shared" si="42"/>
        <v>822</v>
      </c>
      <c r="Y171" s="61">
        <v>40.56</v>
      </c>
      <c r="AD171" s="76">
        <f t="shared" si="43"/>
        <v>16.79999999999997</v>
      </c>
      <c r="AE171" s="77">
        <f>AE170-0.6</f>
        <v>953.5999999999979</v>
      </c>
    </row>
    <row r="172" spans="20:31" ht="15.75">
      <c r="T172" s="50">
        <f t="shared" si="44"/>
        <v>1048</v>
      </c>
      <c r="U172" s="51">
        <f t="shared" si="44"/>
        <v>1050.8</v>
      </c>
      <c r="X172" s="60">
        <f t="shared" si="42"/>
        <v>823</v>
      </c>
      <c r="Y172" s="61">
        <v>40.35</v>
      </c>
      <c r="AD172" s="76">
        <f t="shared" si="43"/>
        <v>16.89999999999997</v>
      </c>
      <c r="AE172" s="77">
        <f t="shared" si="41"/>
        <v>952.8999999999978</v>
      </c>
    </row>
    <row r="173" spans="20:31" ht="15.75">
      <c r="T173" s="50">
        <f t="shared" si="44"/>
        <v>1050</v>
      </c>
      <c r="U173" s="51">
        <f t="shared" si="44"/>
        <v>1052.8</v>
      </c>
      <c r="X173" s="60">
        <f t="shared" si="42"/>
        <v>824</v>
      </c>
      <c r="Y173" s="61">
        <v>40.14</v>
      </c>
      <c r="AD173" s="76">
        <f t="shared" si="43"/>
        <v>16.99999999999997</v>
      </c>
      <c r="AE173" s="77">
        <f>AE172-0.6</f>
        <v>952.2999999999978</v>
      </c>
    </row>
    <row r="174" spans="20:31" ht="15.75">
      <c r="T174" s="50">
        <f t="shared" si="44"/>
        <v>1052</v>
      </c>
      <c r="U174" s="51">
        <f t="shared" si="44"/>
        <v>1054.8</v>
      </c>
      <c r="X174" s="60">
        <f t="shared" si="42"/>
        <v>825</v>
      </c>
      <c r="Y174" s="61">
        <v>39.93</v>
      </c>
      <c r="AD174" s="76">
        <f t="shared" si="43"/>
        <v>17.099999999999973</v>
      </c>
      <c r="AE174" s="77">
        <f>AE173-0.6</f>
        <v>951.6999999999978</v>
      </c>
    </row>
    <row r="175" spans="20:31" ht="15.75">
      <c r="T175" s="50">
        <f t="shared" si="44"/>
        <v>1054</v>
      </c>
      <c r="U175" s="51">
        <f t="shared" si="44"/>
        <v>1056.8</v>
      </c>
      <c r="X175" s="60">
        <f t="shared" si="42"/>
        <v>826</v>
      </c>
      <c r="Y175" s="61">
        <v>39.72</v>
      </c>
      <c r="AD175" s="76">
        <f t="shared" si="43"/>
        <v>17.199999999999974</v>
      </c>
      <c r="AE175" s="77">
        <f t="shared" si="41"/>
        <v>950.9999999999977</v>
      </c>
    </row>
    <row r="176" spans="20:31" ht="15.75">
      <c r="T176" s="50">
        <f t="shared" si="44"/>
        <v>1056</v>
      </c>
      <c r="U176" s="51">
        <f t="shared" si="44"/>
        <v>1058.8</v>
      </c>
      <c r="X176" s="60">
        <f t="shared" si="42"/>
        <v>827</v>
      </c>
      <c r="Y176" s="61">
        <v>39.51</v>
      </c>
      <c r="AD176" s="76">
        <f t="shared" si="43"/>
        <v>17.299999999999976</v>
      </c>
      <c r="AE176" s="77">
        <f>AE175-0.6</f>
        <v>950.3999999999977</v>
      </c>
    </row>
    <row r="177" spans="20:31" ht="15.75">
      <c r="T177" s="50">
        <f t="shared" si="44"/>
        <v>1058</v>
      </c>
      <c r="U177" s="51">
        <f t="shared" si="44"/>
        <v>1060.8</v>
      </c>
      <c r="X177" s="60">
        <f t="shared" si="42"/>
        <v>828</v>
      </c>
      <c r="Y177" s="61">
        <v>39.31</v>
      </c>
      <c r="AD177" s="76">
        <f t="shared" si="43"/>
        <v>17.399999999999977</v>
      </c>
      <c r="AE177" s="77">
        <f>AE176-0.7</f>
        <v>949.6999999999977</v>
      </c>
    </row>
    <row r="178" spans="20:31" ht="15.75">
      <c r="T178" s="50">
        <f t="shared" si="44"/>
        <v>1060</v>
      </c>
      <c r="U178" s="51">
        <f t="shared" si="44"/>
        <v>1062.8</v>
      </c>
      <c r="X178" s="60">
        <f t="shared" si="42"/>
        <v>829</v>
      </c>
      <c r="Y178" s="61">
        <v>39.1</v>
      </c>
      <c r="AD178" s="76">
        <f t="shared" si="43"/>
        <v>17.49999999999998</v>
      </c>
      <c r="AE178" s="77">
        <f aca="true" t="shared" si="45" ref="AE178:AE193">AE177-0.6</f>
        <v>949.0999999999976</v>
      </c>
    </row>
    <row r="179" spans="20:31" ht="15.75">
      <c r="T179" s="50">
        <f t="shared" si="44"/>
        <v>1062</v>
      </c>
      <c r="U179" s="51">
        <f t="shared" si="44"/>
        <v>1064.8</v>
      </c>
      <c r="X179" s="60">
        <f t="shared" si="42"/>
        <v>830</v>
      </c>
      <c r="Y179" s="61">
        <v>38.9</v>
      </c>
      <c r="AD179" s="76">
        <f t="shared" si="43"/>
        <v>17.59999999999998</v>
      </c>
      <c r="AE179" s="77">
        <f t="shared" si="45"/>
        <v>948.4999999999976</v>
      </c>
    </row>
    <row r="180" spans="20:31" ht="15.75">
      <c r="T180" s="50">
        <f t="shared" si="44"/>
        <v>1064</v>
      </c>
      <c r="U180" s="51">
        <f t="shared" si="44"/>
        <v>1066.8</v>
      </c>
      <c r="X180" s="60">
        <f t="shared" si="42"/>
        <v>831</v>
      </c>
      <c r="Y180" s="61">
        <v>38.69</v>
      </c>
      <c r="AD180" s="76">
        <f t="shared" si="43"/>
        <v>17.69999999999998</v>
      </c>
      <c r="AE180" s="77">
        <f>AE179-0.7</f>
        <v>947.7999999999976</v>
      </c>
    </row>
    <row r="181" spans="20:31" ht="15.75">
      <c r="T181" s="50">
        <f t="shared" si="44"/>
        <v>1066</v>
      </c>
      <c r="U181" s="51">
        <f t="shared" si="44"/>
        <v>1068.8</v>
      </c>
      <c r="X181" s="60">
        <f aca="true" t="shared" si="46" ref="X181:X196">X180+1</f>
        <v>832</v>
      </c>
      <c r="Y181" s="61">
        <v>38.49</v>
      </c>
      <c r="AD181" s="76">
        <f aca="true" t="shared" si="47" ref="AD181:AD196">AD180+0.1</f>
        <v>17.799999999999983</v>
      </c>
      <c r="AE181" s="77">
        <f t="shared" si="45"/>
        <v>947.1999999999975</v>
      </c>
    </row>
    <row r="182" spans="20:31" ht="15.75">
      <c r="T182" s="50">
        <f>T181+2</f>
        <v>1068</v>
      </c>
      <c r="U182" s="51">
        <v>1070.7</v>
      </c>
      <c r="X182" s="60">
        <f t="shared" si="46"/>
        <v>833</v>
      </c>
      <c r="Y182" s="61">
        <v>38.28</v>
      </c>
      <c r="AD182" s="76">
        <f t="shared" si="47"/>
        <v>17.899999999999984</v>
      </c>
      <c r="AE182" s="77">
        <f t="shared" si="45"/>
        <v>946.5999999999975</v>
      </c>
    </row>
    <row r="183" spans="20:31" ht="16.5" thickBot="1">
      <c r="T183" s="52">
        <f>T182+2</f>
        <v>1070</v>
      </c>
      <c r="U183" s="53">
        <f>U182+2</f>
        <v>1072.7</v>
      </c>
      <c r="X183" s="60">
        <f t="shared" si="46"/>
        <v>834</v>
      </c>
      <c r="Y183" s="61">
        <v>38.08</v>
      </c>
      <c r="AD183" s="76">
        <f t="shared" si="47"/>
        <v>17.999999999999986</v>
      </c>
      <c r="AE183" s="77">
        <f>AE182-0.7</f>
        <v>945.8999999999975</v>
      </c>
    </row>
    <row r="184" spans="24:31" ht="15.75">
      <c r="X184" s="60">
        <f t="shared" si="46"/>
        <v>835</v>
      </c>
      <c r="Y184" s="61">
        <v>37.87</v>
      </c>
      <c r="AD184" s="76">
        <f t="shared" si="47"/>
        <v>18.099999999999987</v>
      </c>
      <c r="AE184" s="77">
        <f t="shared" si="45"/>
        <v>945.2999999999975</v>
      </c>
    </row>
    <row r="185" spans="24:31" ht="15.75">
      <c r="X185" s="60">
        <f t="shared" si="46"/>
        <v>836</v>
      </c>
      <c r="Y185" s="61">
        <v>37.67</v>
      </c>
      <c r="AD185" s="76">
        <f t="shared" si="47"/>
        <v>18.19999999999999</v>
      </c>
      <c r="AE185" s="77">
        <f t="shared" si="45"/>
        <v>944.6999999999974</v>
      </c>
    </row>
    <row r="186" spans="24:31" ht="15.75">
      <c r="X186" s="60">
        <f t="shared" si="46"/>
        <v>837</v>
      </c>
      <c r="Y186" s="61">
        <v>37.47</v>
      </c>
      <c r="AD186" s="76">
        <f t="shared" si="47"/>
        <v>18.29999999999999</v>
      </c>
      <c r="AE186" s="77">
        <f>AE185-0.7</f>
        <v>943.9999999999974</v>
      </c>
    </row>
    <row r="187" spans="24:31" ht="15.75">
      <c r="X187" s="60">
        <f t="shared" si="46"/>
        <v>838</v>
      </c>
      <c r="Y187" s="61">
        <v>37.27</v>
      </c>
      <c r="AD187" s="76">
        <f t="shared" si="47"/>
        <v>18.39999999999999</v>
      </c>
      <c r="AE187" s="77">
        <f t="shared" si="45"/>
        <v>943.3999999999974</v>
      </c>
    </row>
    <row r="188" spans="24:31" ht="15.75">
      <c r="X188" s="60">
        <f t="shared" si="46"/>
        <v>839</v>
      </c>
      <c r="Y188" s="61">
        <v>37.07</v>
      </c>
      <c r="AD188" s="76">
        <f t="shared" si="47"/>
        <v>18.499999999999993</v>
      </c>
      <c r="AE188" s="77">
        <f t="shared" si="45"/>
        <v>942.7999999999973</v>
      </c>
    </row>
    <row r="189" spans="24:31" ht="15.75">
      <c r="X189" s="60">
        <f t="shared" si="46"/>
        <v>840</v>
      </c>
      <c r="Y189" s="61">
        <v>36.86</v>
      </c>
      <c r="AD189" s="76">
        <f t="shared" si="47"/>
        <v>18.599999999999994</v>
      </c>
      <c r="AE189" s="77">
        <f t="shared" si="45"/>
        <v>942.1999999999973</v>
      </c>
    </row>
    <row r="190" spans="24:31" ht="15.75">
      <c r="X190" s="60">
        <f t="shared" si="46"/>
        <v>841</v>
      </c>
      <c r="Y190" s="61">
        <v>36.66</v>
      </c>
      <c r="AD190" s="76">
        <f t="shared" si="47"/>
        <v>18.699999999999996</v>
      </c>
      <c r="AE190" s="77">
        <f>AE189-0.7</f>
        <v>941.4999999999973</v>
      </c>
    </row>
    <row r="191" spans="24:31" ht="15.75">
      <c r="X191" s="60">
        <f t="shared" si="46"/>
        <v>842</v>
      </c>
      <c r="Y191" s="61">
        <v>36.46</v>
      </c>
      <c r="AD191" s="76">
        <f t="shared" si="47"/>
        <v>18.799999999999997</v>
      </c>
      <c r="AE191" s="77">
        <f t="shared" si="45"/>
        <v>940.8999999999972</v>
      </c>
    </row>
    <row r="192" spans="24:31" ht="15.75">
      <c r="X192" s="60">
        <f t="shared" si="46"/>
        <v>843</v>
      </c>
      <c r="Y192" s="61">
        <v>36.27</v>
      </c>
      <c r="AD192" s="76">
        <f t="shared" si="47"/>
        <v>18.9</v>
      </c>
      <c r="AE192" s="77">
        <f t="shared" si="45"/>
        <v>940.2999999999972</v>
      </c>
    </row>
    <row r="193" spans="24:31" ht="15.75">
      <c r="X193" s="60">
        <f t="shared" si="46"/>
        <v>844</v>
      </c>
      <c r="Y193" s="61">
        <v>36.07</v>
      </c>
      <c r="AD193" s="76">
        <f t="shared" si="47"/>
        <v>19</v>
      </c>
      <c r="AE193" s="77">
        <f t="shared" si="45"/>
        <v>939.6999999999972</v>
      </c>
    </row>
    <row r="194" spans="24:31" ht="15.75">
      <c r="X194" s="60">
        <f t="shared" si="46"/>
        <v>845</v>
      </c>
      <c r="Y194" s="61">
        <v>35.87</v>
      </c>
      <c r="AD194" s="76">
        <f t="shared" si="47"/>
        <v>19.1</v>
      </c>
      <c r="AE194" s="77">
        <f>AE193-0.7</f>
        <v>938.9999999999972</v>
      </c>
    </row>
    <row r="195" spans="24:31" ht="15.75">
      <c r="X195" s="60">
        <f t="shared" si="46"/>
        <v>846</v>
      </c>
      <c r="Y195" s="61">
        <v>35.67</v>
      </c>
      <c r="AD195" s="76">
        <f t="shared" si="47"/>
        <v>19.200000000000003</v>
      </c>
      <c r="AE195" s="77">
        <f aca="true" t="shared" si="48" ref="AE195:AE210">AE194-0.6</f>
        <v>938.3999999999971</v>
      </c>
    </row>
    <row r="196" spans="24:31" ht="15.75">
      <c r="X196" s="60">
        <f t="shared" si="46"/>
        <v>847</v>
      </c>
      <c r="Y196" s="61">
        <v>35.47</v>
      </c>
      <c r="AD196" s="76">
        <f t="shared" si="47"/>
        <v>19.300000000000004</v>
      </c>
      <c r="AE196" s="77">
        <f t="shared" si="48"/>
        <v>937.7999999999971</v>
      </c>
    </row>
    <row r="197" spans="24:31" ht="15.75">
      <c r="X197" s="60">
        <f aca="true" t="shared" si="49" ref="X197:X212">X196+1</f>
        <v>848</v>
      </c>
      <c r="Y197" s="61">
        <v>35.28</v>
      </c>
      <c r="AD197" s="76">
        <f aca="true" t="shared" si="50" ref="AD197:AD212">AD196+0.1</f>
        <v>19.400000000000006</v>
      </c>
      <c r="AE197" s="77">
        <f t="shared" si="48"/>
        <v>937.1999999999971</v>
      </c>
    </row>
    <row r="198" spans="24:31" ht="15.75">
      <c r="X198" s="60">
        <f t="shared" si="49"/>
        <v>849</v>
      </c>
      <c r="Y198" s="61">
        <v>35.08</v>
      </c>
      <c r="AD198" s="76">
        <f t="shared" si="50"/>
        <v>19.500000000000007</v>
      </c>
      <c r="AE198" s="77">
        <f>AE197-0.7</f>
        <v>936.499999999997</v>
      </c>
    </row>
    <row r="199" spans="24:31" ht="15.75">
      <c r="X199" s="60">
        <f t="shared" si="49"/>
        <v>850</v>
      </c>
      <c r="Y199" s="61">
        <v>34.88</v>
      </c>
      <c r="AD199" s="76">
        <f t="shared" si="50"/>
        <v>19.60000000000001</v>
      </c>
      <c r="AE199" s="77">
        <f t="shared" si="48"/>
        <v>935.899999999997</v>
      </c>
    </row>
    <row r="200" spans="24:31" ht="15.75">
      <c r="X200" s="60">
        <f t="shared" si="49"/>
        <v>851</v>
      </c>
      <c r="Y200" s="61">
        <v>34.69</v>
      </c>
      <c r="AD200" s="76">
        <f t="shared" si="50"/>
        <v>19.70000000000001</v>
      </c>
      <c r="AE200" s="77">
        <f t="shared" si="48"/>
        <v>935.299999999997</v>
      </c>
    </row>
    <row r="201" spans="24:31" ht="15.75">
      <c r="X201" s="60">
        <f t="shared" si="49"/>
        <v>852</v>
      </c>
      <c r="Y201" s="61">
        <v>34.49</v>
      </c>
      <c r="AD201" s="76">
        <f t="shared" si="50"/>
        <v>19.80000000000001</v>
      </c>
      <c r="AE201" s="77">
        <f t="shared" si="48"/>
        <v>934.699999999997</v>
      </c>
    </row>
    <row r="202" spans="24:31" ht="15.75">
      <c r="X202" s="60">
        <f t="shared" si="49"/>
        <v>853</v>
      </c>
      <c r="Y202" s="61">
        <v>34.3</v>
      </c>
      <c r="AD202" s="76">
        <f t="shared" si="50"/>
        <v>19.900000000000013</v>
      </c>
      <c r="AE202" s="77">
        <f t="shared" si="48"/>
        <v>934.099999999997</v>
      </c>
    </row>
    <row r="203" spans="24:31" ht="15.75">
      <c r="X203" s="60">
        <f t="shared" si="49"/>
        <v>854</v>
      </c>
      <c r="Y203" s="61">
        <v>34.1</v>
      </c>
      <c r="AD203" s="76">
        <f t="shared" si="50"/>
        <v>20.000000000000014</v>
      </c>
      <c r="AE203" s="77">
        <f t="shared" si="48"/>
        <v>933.4999999999969</v>
      </c>
    </row>
    <row r="204" spans="24:31" ht="15.75">
      <c r="X204" s="60">
        <f t="shared" si="49"/>
        <v>855</v>
      </c>
      <c r="Y204" s="61">
        <v>33.91</v>
      </c>
      <c r="AD204" s="76">
        <f t="shared" si="50"/>
        <v>20.100000000000016</v>
      </c>
      <c r="AE204" s="77">
        <f>AE203-0.7</f>
        <v>932.7999999999969</v>
      </c>
    </row>
    <row r="205" spans="24:31" ht="15.75">
      <c r="X205" s="60">
        <f t="shared" si="49"/>
        <v>856</v>
      </c>
      <c r="Y205" s="61">
        <v>33.72</v>
      </c>
      <c r="AD205" s="76">
        <f t="shared" si="50"/>
        <v>20.200000000000017</v>
      </c>
      <c r="AE205" s="77">
        <f t="shared" si="48"/>
        <v>932.1999999999969</v>
      </c>
    </row>
    <row r="206" spans="24:31" ht="15.75">
      <c r="X206" s="60">
        <f t="shared" si="49"/>
        <v>857</v>
      </c>
      <c r="Y206" s="61">
        <v>33.52</v>
      </c>
      <c r="AD206" s="76">
        <f t="shared" si="50"/>
        <v>20.30000000000002</v>
      </c>
      <c r="AE206" s="77">
        <f t="shared" si="48"/>
        <v>931.5999999999968</v>
      </c>
    </row>
    <row r="207" spans="24:31" ht="15.75">
      <c r="X207" s="60">
        <f t="shared" si="49"/>
        <v>858</v>
      </c>
      <c r="Y207" s="61">
        <v>33.33</v>
      </c>
      <c r="AD207" s="76">
        <f t="shared" si="50"/>
        <v>20.40000000000002</v>
      </c>
      <c r="AE207" s="77">
        <f t="shared" si="48"/>
        <v>930.9999999999968</v>
      </c>
    </row>
    <row r="208" spans="24:31" ht="15.75">
      <c r="X208" s="60">
        <f t="shared" si="49"/>
        <v>859</v>
      </c>
      <c r="Y208" s="61">
        <v>33.14</v>
      </c>
      <c r="AD208" s="76">
        <f t="shared" si="50"/>
        <v>20.50000000000002</v>
      </c>
      <c r="AE208" s="77">
        <f t="shared" si="48"/>
        <v>930.3999999999968</v>
      </c>
    </row>
    <row r="209" spans="24:31" ht="15.75">
      <c r="X209" s="60">
        <f t="shared" si="49"/>
        <v>860</v>
      </c>
      <c r="Y209" s="61">
        <v>32.95</v>
      </c>
      <c r="AD209" s="76">
        <f t="shared" si="50"/>
        <v>20.600000000000023</v>
      </c>
      <c r="AE209" s="77">
        <f t="shared" si="48"/>
        <v>929.7999999999968</v>
      </c>
    </row>
    <row r="210" spans="24:31" ht="15.75">
      <c r="X210" s="60">
        <f t="shared" si="49"/>
        <v>861</v>
      </c>
      <c r="Y210" s="61">
        <v>32.76</v>
      </c>
      <c r="AD210" s="76">
        <f t="shared" si="50"/>
        <v>20.700000000000024</v>
      </c>
      <c r="AE210" s="77">
        <f t="shared" si="48"/>
        <v>929.1999999999967</v>
      </c>
    </row>
    <row r="211" spans="24:31" ht="15.75">
      <c r="X211" s="60">
        <f t="shared" si="49"/>
        <v>862</v>
      </c>
      <c r="Y211" s="61">
        <v>32.57</v>
      </c>
      <c r="AD211" s="76">
        <f t="shared" si="50"/>
        <v>20.800000000000026</v>
      </c>
      <c r="AE211" s="77">
        <f aca="true" t="shared" si="51" ref="AE211:AE226">AE210-0.6</f>
        <v>928.5999999999967</v>
      </c>
    </row>
    <row r="212" spans="24:31" ht="15.75">
      <c r="X212" s="60">
        <f t="shared" si="49"/>
        <v>863</v>
      </c>
      <c r="Y212" s="61">
        <v>32.38</v>
      </c>
      <c r="AD212" s="76">
        <f t="shared" si="50"/>
        <v>20.900000000000027</v>
      </c>
      <c r="AE212" s="77">
        <f>AE211-0.7</f>
        <v>927.8999999999967</v>
      </c>
    </row>
    <row r="213" spans="24:31" ht="15.75">
      <c r="X213" s="60">
        <f aca="true" t="shared" si="52" ref="X213:X228">X212+1</f>
        <v>864</v>
      </c>
      <c r="Y213" s="61">
        <v>32.19</v>
      </c>
      <c r="AD213" s="76">
        <f aca="true" t="shared" si="53" ref="AD213:AD228">AD212+0.1</f>
        <v>21.00000000000003</v>
      </c>
      <c r="AE213" s="77">
        <f t="shared" si="51"/>
        <v>927.2999999999967</v>
      </c>
    </row>
    <row r="214" spans="24:31" ht="15.75">
      <c r="X214" s="60">
        <f t="shared" si="52"/>
        <v>865</v>
      </c>
      <c r="Y214" s="61">
        <v>32</v>
      </c>
      <c r="AD214" s="76">
        <f t="shared" si="53"/>
        <v>21.10000000000003</v>
      </c>
      <c r="AE214" s="77">
        <f t="shared" si="51"/>
        <v>926.6999999999966</v>
      </c>
    </row>
    <row r="215" spans="24:31" ht="15.75">
      <c r="X215" s="60">
        <f t="shared" si="52"/>
        <v>866</v>
      </c>
      <c r="Y215" s="61">
        <v>31.81</v>
      </c>
      <c r="AD215" s="76">
        <f t="shared" si="53"/>
        <v>21.20000000000003</v>
      </c>
      <c r="AE215" s="77">
        <f t="shared" si="51"/>
        <v>926.0999999999966</v>
      </c>
    </row>
    <row r="216" spans="24:31" ht="15.75">
      <c r="X216" s="60">
        <f t="shared" si="52"/>
        <v>867</v>
      </c>
      <c r="Y216" s="61">
        <v>31.62</v>
      </c>
      <c r="AD216" s="76">
        <f t="shared" si="53"/>
        <v>21.300000000000033</v>
      </c>
      <c r="AE216" s="77">
        <f t="shared" si="51"/>
        <v>925.4999999999966</v>
      </c>
    </row>
    <row r="217" spans="24:31" ht="15.75">
      <c r="X217" s="60">
        <f t="shared" si="52"/>
        <v>868</v>
      </c>
      <c r="Y217" s="61">
        <v>31.43</v>
      </c>
      <c r="AD217" s="76">
        <f t="shared" si="53"/>
        <v>21.400000000000034</v>
      </c>
      <c r="AE217" s="77">
        <f t="shared" si="51"/>
        <v>924.8999999999966</v>
      </c>
    </row>
    <row r="218" spans="24:31" ht="15.75">
      <c r="X218" s="60">
        <f t="shared" si="52"/>
        <v>869</v>
      </c>
      <c r="Y218" s="61">
        <v>31.24</v>
      </c>
      <c r="AD218" s="76">
        <f t="shared" si="53"/>
        <v>21.500000000000036</v>
      </c>
      <c r="AE218" s="77">
        <f t="shared" si="51"/>
        <v>924.2999999999965</v>
      </c>
    </row>
    <row r="219" spans="24:31" ht="15.75">
      <c r="X219" s="60">
        <f t="shared" si="52"/>
        <v>870</v>
      </c>
      <c r="Y219" s="61">
        <v>31.06</v>
      </c>
      <c r="AD219" s="76">
        <f t="shared" si="53"/>
        <v>21.600000000000037</v>
      </c>
      <c r="AE219" s="77">
        <f t="shared" si="51"/>
        <v>923.6999999999965</v>
      </c>
    </row>
    <row r="220" spans="24:31" ht="15.75">
      <c r="X220" s="60">
        <f t="shared" si="52"/>
        <v>871</v>
      </c>
      <c r="Y220" s="61">
        <v>30.87</v>
      </c>
      <c r="AD220" s="76">
        <f t="shared" si="53"/>
        <v>21.70000000000004</v>
      </c>
      <c r="AE220" s="77">
        <f t="shared" si="51"/>
        <v>923.0999999999965</v>
      </c>
    </row>
    <row r="221" spans="24:31" ht="15.75">
      <c r="X221" s="60">
        <f t="shared" si="52"/>
        <v>872</v>
      </c>
      <c r="Y221" s="61">
        <v>30.68</v>
      </c>
      <c r="AD221" s="76">
        <f t="shared" si="53"/>
        <v>21.80000000000004</v>
      </c>
      <c r="AE221" s="77">
        <f t="shared" si="51"/>
        <v>922.4999999999965</v>
      </c>
    </row>
    <row r="222" spans="24:31" ht="15.75">
      <c r="X222" s="60">
        <f t="shared" si="52"/>
        <v>873</v>
      </c>
      <c r="Y222" s="61">
        <v>30.5</v>
      </c>
      <c r="AD222" s="76">
        <f t="shared" si="53"/>
        <v>21.90000000000004</v>
      </c>
      <c r="AE222" s="77">
        <f t="shared" si="51"/>
        <v>921.8999999999965</v>
      </c>
    </row>
    <row r="223" spans="24:31" ht="15.75">
      <c r="X223" s="60">
        <f t="shared" si="52"/>
        <v>874</v>
      </c>
      <c r="Y223" s="61">
        <v>30.31</v>
      </c>
      <c r="AD223" s="76">
        <f t="shared" si="53"/>
        <v>22.000000000000043</v>
      </c>
      <c r="AE223" s="77">
        <f t="shared" si="51"/>
        <v>921.2999999999964</v>
      </c>
    </row>
    <row r="224" spans="24:31" ht="15.75">
      <c r="X224" s="60">
        <f t="shared" si="52"/>
        <v>875</v>
      </c>
      <c r="Y224" s="61">
        <v>30.13</v>
      </c>
      <c r="AD224" s="76">
        <f t="shared" si="53"/>
        <v>22.100000000000044</v>
      </c>
      <c r="AE224" s="77">
        <f t="shared" si="51"/>
        <v>920.6999999999964</v>
      </c>
    </row>
    <row r="225" spans="24:31" ht="15.75">
      <c r="X225" s="60">
        <f t="shared" si="52"/>
        <v>876</v>
      </c>
      <c r="Y225" s="61">
        <v>29.94</v>
      </c>
      <c r="AD225" s="76">
        <f t="shared" si="53"/>
        <v>22.200000000000045</v>
      </c>
      <c r="AE225" s="77">
        <f t="shared" si="51"/>
        <v>920.0999999999964</v>
      </c>
    </row>
    <row r="226" spans="24:31" ht="15.75">
      <c r="X226" s="60">
        <f t="shared" si="52"/>
        <v>877</v>
      </c>
      <c r="Y226" s="61">
        <v>29.76</v>
      </c>
      <c r="AD226" s="76">
        <f t="shared" si="53"/>
        <v>22.300000000000047</v>
      </c>
      <c r="AE226" s="77">
        <f t="shared" si="51"/>
        <v>919.4999999999964</v>
      </c>
    </row>
    <row r="227" spans="24:31" ht="15.75">
      <c r="X227" s="60">
        <f t="shared" si="52"/>
        <v>878</v>
      </c>
      <c r="Y227" s="61">
        <v>29.57</v>
      </c>
      <c r="AD227" s="76">
        <f t="shared" si="53"/>
        <v>22.40000000000005</v>
      </c>
      <c r="AE227" s="77">
        <f aca="true" t="shared" si="54" ref="AE227:AE242">AE226-0.6</f>
        <v>918.8999999999963</v>
      </c>
    </row>
    <row r="228" spans="24:31" ht="15.75">
      <c r="X228" s="60">
        <f t="shared" si="52"/>
        <v>879</v>
      </c>
      <c r="Y228" s="61">
        <v>29.39</v>
      </c>
      <c r="AD228" s="76">
        <f t="shared" si="53"/>
        <v>22.50000000000005</v>
      </c>
      <c r="AE228" s="77">
        <f t="shared" si="54"/>
        <v>918.2999999999963</v>
      </c>
    </row>
    <row r="229" spans="24:31" ht="15.75">
      <c r="X229" s="60">
        <f aca="true" t="shared" si="55" ref="X229:X244">X228+1</f>
        <v>880</v>
      </c>
      <c r="Y229" s="61">
        <v>29.21</v>
      </c>
      <c r="AD229" s="76">
        <f aca="true" t="shared" si="56" ref="AD229:AD244">AD228+0.1</f>
        <v>22.60000000000005</v>
      </c>
      <c r="AE229" s="77">
        <f t="shared" si="54"/>
        <v>917.6999999999963</v>
      </c>
    </row>
    <row r="230" spans="24:31" ht="15.75">
      <c r="X230" s="60">
        <f t="shared" si="55"/>
        <v>881</v>
      </c>
      <c r="Y230" s="61">
        <v>29.02</v>
      </c>
      <c r="AD230" s="76">
        <f t="shared" si="56"/>
        <v>22.700000000000053</v>
      </c>
      <c r="AE230" s="77">
        <f t="shared" si="54"/>
        <v>917.0999999999963</v>
      </c>
    </row>
    <row r="231" spans="24:31" ht="15.75">
      <c r="X231" s="60">
        <f t="shared" si="55"/>
        <v>882</v>
      </c>
      <c r="Y231" s="61">
        <v>28.84</v>
      </c>
      <c r="AD231" s="76">
        <f t="shared" si="56"/>
        <v>22.800000000000054</v>
      </c>
      <c r="AE231" s="77">
        <f t="shared" si="54"/>
        <v>916.4999999999962</v>
      </c>
    </row>
    <row r="232" spans="24:31" ht="15.75">
      <c r="X232" s="60">
        <f t="shared" si="55"/>
        <v>883</v>
      </c>
      <c r="Y232" s="61">
        <v>28.66</v>
      </c>
      <c r="AD232" s="76">
        <f t="shared" si="56"/>
        <v>22.900000000000055</v>
      </c>
      <c r="AE232" s="77">
        <f t="shared" si="54"/>
        <v>915.8999999999962</v>
      </c>
    </row>
    <row r="233" spans="24:31" ht="15.75">
      <c r="X233" s="60">
        <f t="shared" si="55"/>
        <v>884</v>
      </c>
      <c r="Y233" s="61">
        <v>28.48</v>
      </c>
      <c r="AD233" s="76">
        <f t="shared" si="56"/>
        <v>23.000000000000057</v>
      </c>
      <c r="AE233" s="77">
        <f t="shared" si="54"/>
        <v>915.2999999999962</v>
      </c>
    </row>
    <row r="234" spans="24:31" ht="15.75">
      <c r="X234" s="60">
        <f t="shared" si="55"/>
        <v>885</v>
      </c>
      <c r="Y234" s="61">
        <v>28.3</v>
      </c>
      <c r="AD234" s="76">
        <f t="shared" si="56"/>
        <v>23.10000000000006</v>
      </c>
      <c r="AE234" s="77">
        <f t="shared" si="54"/>
        <v>914.6999999999962</v>
      </c>
    </row>
    <row r="235" spans="24:31" ht="15.75">
      <c r="X235" s="60">
        <f t="shared" si="55"/>
        <v>886</v>
      </c>
      <c r="Y235" s="61">
        <v>28.12</v>
      </c>
      <c r="AD235" s="76">
        <f t="shared" si="56"/>
        <v>23.20000000000006</v>
      </c>
      <c r="AE235" s="77">
        <f>AE234-0.5</f>
        <v>914.1999999999962</v>
      </c>
    </row>
    <row r="236" spans="24:31" ht="15.75">
      <c r="X236" s="60">
        <f t="shared" si="55"/>
        <v>887</v>
      </c>
      <c r="Y236" s="61">
        <v>27.94</v>
      </c>
      <c r="AD236" s="76">
        <f t="shared" si="56"/>
        <v>23.30000000000006</v>
      </c>
      <c r="AE236" s="77">
        <f t="shared" si="54"/>
        <v>913.5999999999962</v>
      </c>
    </row>
    <row r="237" spans="24:31" ht="15.75">
      <c r="X237" s="60">
        <f t="shared" si="55"/>
        <v>888</v>
      </c>
      <c r="Y237" s="61">
        <v>27.76</v>
      </c>
      <c r="AD237" s="76">
        <f t="shared" si="56"/>
        <v>23.400000000000063</v>
      </c>
      <c r="AE237" s="77">
        <f t="shared" si="54"/>
        <v>912.9999999999961</v>
      </c>
    </row>
    <row r="238" spans="24:31" ht="15.75">
      <c r="X238" s="60">
        <f t="shared" si="55"/>
        <v>889</v>
      </c>
      <c r="Y238" s="61">
        <v>27.58</v>
      </c>
      <c r="AD238" s="76">
        <f t="shared" si="56"/>
        <v>23.500000000000064</v>
      </c>
      <c r="AE238" s="77">
        <f t="shared" si="54"/>
        <v>912.3999999999961</v>
      </c>
    </row>
    <row r="239" spans="24:31" ht="15.75">
      <c r="X239" s="60">
        <f t="shared" si="55"/>
        <v>890</v>
      </c>
      <c r="Y239" s="61">
        <v>27.4</v>
      </c>
      <c r="AD239" s="76">
        <f t="shared" si="56"/>
        <v>23.600000000000065</v>
      </c>
      <c r="AE239" s="77">
        <f t="shared" si="54"/>
        <v>911.7999999999961</v>
      </c>
    </row>
    <row r="240" spans="24:31" ht="15.75">
      <c r="X240" s="60">
        <f t="shared" si="55"/>
        <v>891</v>
      </c>
      <c r="Y240" s="61">
        <v>27.22</v>
      </c>
      <c r="AD240" s="76">
        <f t="shared" si="56"/>
        <v>23.700000000000067</v>
      </c>
      <c r="AE240" s="77">
        <f t="shared" si="54"/>
        <v>911.1999999999961</v>
      </c>
    </row>
    <row r="241" spans="24:31" ht="15.75">
      <c r="X241" s="60">
        <f t="shared" si="55"/>
        <v>892</v>
      </c>
      <c r="Y241" s="61">
        <v>27.04</v>
      </c>
      <c r="AD241" s="76">
        <f t="shared" si="56"/>
        <v>23.800000000000068</v>
      </c>
      <c r="AE241" s="77">
        <f t="shared" si="54"/>
        <v>910.599999999996</v>
      </c>
    </row>
    <row r="242" spans="24:31" ht="15.75">
      <c r="X242" s="60">
        <f t="shared" si="55"/>
        <v>893</v>
      </c>
      <c r="Y242" s="61">
        <v>26.87</v>
      </c>
      <c r="AD242" s="76">
        <f t="shared" si="56"/>
        <v>23.90000000000007</v>
      </c>
      <c r="AE242" s="77">
        <f t="shared" si="54"/>
        <v>909.999999999996</v>
      </c>
    </row>
    <row r="243" spans="24:31" ht="15.75">
      <c r="X243" s="60">
        <f t="shared" si="55"/>
        <v>894</v>
      </c>
      <c r="Y243" s="61">
        <v>26.69</v>
      </c>
      <c r="AD243" s="76">
        <f t="shared" si="56"/>
        <v>24.00000000000007</v>
      </c>
      <c r="AE243" s="77">
        <f>AE242-0.5</f>
        <v>909.499999999996</v>
      </c>
    </row>
    <row r="244" spans="24:31" ht="15.75">
      <c r="X244" s="60">
        <f t="shared" si="55"/>
        <v>895</v>
      </c>
      <c r="Y244" s="61">
        <v>26.51</v>
      </c>
      <c r="AD244" s="76">
        <f t="shared" si="56"/>
        <v>24.100000000000072</v>
      </c>
      <c r="AE244" s="77">
        <f aca="true" t="shared" si="57" ref="AE244:AE257">AE243-0.6</f>
        <v>908.899999999996</v>
      </c>
    </row>
    <row r="245" spans="24:31" ht="15.75">
      <c r="X245" s="60">
        <f aca="true" t="shared" si="58" ref="X245:X260">X244+1</f>
        <v>896</v>
      </c>
      <c r="Y245" s="61">
        <v>26.34</v>
      </c>
      <c r="AD245" s="76">
        <f aca="true" t="shared" si="59" ref="AD245:AD260">AD244+0.1</f>
        <v>24.200000000000074</v>
      </c>
      <c r="AE245" s="77">
        <f t="shared" si="57"/>
        <v>908.299999999996</v>
      </c>
    </row>
    <row r="246" spans="24:31" ht="15.75">
      <c r="X246" s="60">
        <f t="shared" si="58"/>
        <v>897</v>
      </c>
      <c r="Y246" s="61">
        <v>26.16</v>
      </c>
      <c r="AD246" s="76">
        <f t="shared" si="59"/>
        <v>24.300000000000075</v>
      </c>
      <c r="AE246" s="77">
        <f t="shared" si="57"/>
        <v>907.699999999996</v>
      </c>
    </row>
    <row r="247" spans="24:31" ht="15.75">
      <c r="X247" s="60">
        <f t="shared" si="58"/>
        <v>898</v>
      </c>
      <c r="Y247" s="61">
        <v>25.98</v>
      </c>
      <c r="AD247" s="76">
        <f t="shared" si="59"/>
        <v>24.400000000000077</v>
      </c>
      <c r="AE247" s="77">
        <f t="shared" si="57"/>
        <v>907.0999999999959</v>
      </c>
    </row>
    <row r="248" spans="24:31" ht="15.75">
      <c r="X248" s="60">
        <f t="shared" si="58"/>
        <v>899</v>
      </c>
      <c r="Y248" s="61">
        <v>25.81</v>
      </c>
      <c r="AD248" s="76">
        <f t="shared" si="59"/>
        <v>24.500000000000078</v>
      </c>
      <c r="AE248" s="77">
        <f t="shared" si="57"/>
        <v>906.4999999999959</v>
      </c>
    </row>
    <row r="249" spans="24:31" ht="15.75">
      <c r="X249" s="60">
        <f t="shared" si="58"/>
        <v>900</v>
      </c>
      <c r="Y249" s="61">
        <v>25.63</v>
      </c>
      <c r="AD249" s="76">
        <f t="shared" si="59"/>
        <v>24.60000000000008</v>
      </c>
      <c r="AE249" s="77">
        <f>AE248-0.5</f>
        <v>905.9999999999959</v>
      </c>
    </row>
    <row r="250" spans="24:31" ht="15.75">
      <c r="X250" s="60">
        <f t="shared" si="58"/>
        <v>901</v>
      </c>
      <c r="Y250" s="61">
        <v>25.46</v>
      </c>
      <c r="AD250" s="76">
        <f t="shared" si="59"/>
        <v>24.70000000000008</v>
      </c>
      <c r="AE250" s="77">
        <f t="shared" si="57"/>
        <v>905.3999999999959</v>
      </c>
    </row>
    <row r="251" spans="24:31" ht="15.75">
      <c r="X251" s="60">
        <f t="shared" si="58"/>
        <v>902</v>
      </c>
      <c r="Y251" s="61">
        <v>25.29</v>
      </c>
      <c r="AD251" s="76">
        <f t="shared" si="59"/>
        <v>24.800000000000082</v>
      </c>
      <c r="AE251" s="77">
        <f t="shared" si="57"/>
        <v>904.7999999999959</v>
      </c>
    </row>
    <row r="252" spans="24:31" ht="15.75">
      <c r="X252" s="60">
        <f t="shared" si="58"/>
        <v>903</v>
      </c>
      <c r="Y252" s="61">
        <v>25.11</v>
      </c>
      <c r="AD252" s="76">
        <f t="shared" si="59"/>
        <v>24.900000000000084</v>
      </c>
      <c r="AE252" s="77">
        <f t="shared" si="57"/>
        <v>904.1999999999958</v>
      </c>
    </row>
    <row r="253" spans="24:31" ht="15.75">
      <c r="X253" s="60">
        <f t="shared" si="58"/>
        <v>904</v>
      </c>
      <c r="Y253" s="61">
        <v>24.94</v>
      </c>
      <c r="AD253" s="76">
        <f t="shared" si="59"/>
        <v>25.000000000000085</v>
      </c>
      <c r="AE253" s="77">
        <f t="shared" si="57"/>
        <v>903.5999999999958</v>
      </c>
    </row>
    <row r="254" spans="24:31" ht="15.75">
      <c r="X254" s="60">
        <f t="shared" si="58"/>
        <v>905</v>
      </c>
      <c r="Y254" s="61">
        <v>24.77</v>
      </c>
      <c r="AD254" s="76">
        <f t="shared" si="59"/>
        <v>25.100000000000087</v>
      </c>
      <c r="AE254" s="77">
        <f>AE253-0.5</f>
        <v>903.0999999999958</v>
      </c>
    </row>
    <row r="255" spans="24:31" ht="15.75">
      <c r="X255" s="60">
        <f t="shared" si="58"/>
        <v>906</v>
      </c>
      <c r="Y255" s="61">
        <v>24.59</v>
      </c>
      <c r="AD255" s="76">
        <f t="shared" si="59"/>
        <v>25.200000000000088</v>
      </c>
      <c r="AE255" s="77">
        <f t="shared" si="57"/>
        <v>902.4999999999958</v>
      </c>
    </row>
    <row r="256" spans="24:31" ht="15.75">
      <c r="X256" s="60">
        <f t="shared" si="58"/>
        <v>907</v>
      </c>
      <c r="Y256" s="61">
        <v>24.42</v>
      </c>
      <c r="AD256" s="76">
        <f t="shared" si="59"/>
        <v>25.30000000000009</v>
      </c>
      <c r="AE256" s="77">
        <f t="shared" si="57"/>
        <v>901.8999999999958</v>
      </c>
    </row>
    <row r="257" spans="24:31" ht="15.75">
      <c r="X257" s="60">
        <f t="shared" si="58"/>
        <v>908</v>
      </c>
      <c r="Y257" s="61">
        <v>24.25</v>
      </c>
      <c r="AD257" s="76">
        <f t="shared" si="59"/>
        <v>25.40000000000009</v>
      </c>
      <c r="AE257" s="77">
        <f t="shared" si="57"/>
        <v>901.2999999999957</v>
      </c>
    </row>
    <row r="258" spans="24:31" ht="15.75">
      <c r="X258" s="60">
        <f t="shared" si="58"/>
        <v>909</v>
      </c>
      <c r="Y258" s="61">
        <v>24.08</v>
      </c>
      <c r="AD258" s="76">
        <f t="shared" si="59"/>
        <v>25.500000000000092</v>
      </c>
      <c r="AE258" s="77">
        <f>AE257-0.5</f>
        <v>900.7999999999957</v>
      </c>
    </row>
    <row r="259" spans="24:31" ht="15.75">
      <c r="X259" s="60">
        <f t="shared" si="58"/>
        <v>910</v>
      </c>
      <c r="Y259" s="61">
        <v>23.91</v>
      </c>
      <c r="AD259" s="76">
        <f t="shared" si="59"/>
        <v>25.600000000000094</v>
      </c>
      <c r="AE259" s="77">
        <f>AE258-0.6</f>
        <v>900.1999999999957</v>
      </c>
    </row>
    <row r="260" spans="24:31" ht="15.75">
      <c r="X260" s="60">
        <f t="shared" si="58"/>
        <v>911</v>
      </c>
      <c r="Y260" s="61">
        <v>23.74</v>
      </c>
      <c r="AD260" s="76">
        <f t="shared" si="59"/>
        <v>25.700000000000095</v>
      </c>
      <c r="AE260" s="77">
        <f aca="true" t="shared" si="60" ref="AE260:AE275">AE259-0.6</f>
        <v>899.5999999999957</v>
      </c>
    </row>
    <row r="261" spans="24:31" ht="15.75">
      <c r="X261" s="60">
        <f aca="true" t="shared" si="61" ref="X261:X276">X260+1</f>
        <v>912</v>
      </c>
      <c r="Y261" s="61">
        <v>23.57</v>
      </c>
      <c r="AD261" s="76">
        <f aca="true" t="shared" si="62" ref="AD261:AD276">AD260+0.1</f>
        <v>25.800000000000097</v>
      </c>
      <c r="AE261" s="77">
        <f>AE260-0.5</f>
        <v>899.0999999999957</v>
      </c>
    </row>
    <row r="262" spans="24:31" ht="15.75">
      <c r="X262" s="60">
        <f t="shared" si="61"/>
        <v>913</v>
      </c>
      <c r="Y262" s="61">
        <v>23.4</v>
      </c>
      <c r="AD262" s="76">
        <f t="shared" si="62"/>
        <v>25.900000000000098</v>
      </c>
      <c r="AE262" s="77">
        <f t="shared" si="60"/>
        <v>898.4999999999957</v>
      </c>
    </row>
    <row r="263" spans="24:31" ht="15.75">
      <c r="X263" s="60">
        <f t="shared" si="61"/>
        <v>914</v>
      </c>
      <c r="Y263" s="61">
        <v>23.23</v>
      </c>
      <c r="AD263" s="76">
        <f t="shared" si="62"/>
        <v>26.0000000000001</v>
      </c>
      <c r="AE263" s="77">
        <f t="shared" si="60"/>
        <v>897.8999999999957</v>
      </c>
    </row>
    <row r="264" spans="24:31" ht="15.75">
      <c r="X264" s="60">
        <f t="shared" si="61"/>
        <v>915</v>
      </c>
      <c r="Y264" s="61">
        <v>23.06</v>
      </c>
      <c r="AD264" s="76">
        <f t="shared" si="62"/>
        <v>26.1000000000001</v>
      </c>
      <c r="AE264" s="77">
        <f t="shared" si="60"/>
        <v>897.2999999999956</v>
      </c>
    </row>
    <row r="265" spans="24:31" ht="15.75">
      <c r="X265" s="60">
        <f t="shared" si="61"/>
        <v>916</v>
      </c>
      <c r="Y265" s="61">
        <v>22.89</v>
      </c>
      <c r="AD265" s="76">
        <f t="shared" si="62"/>
        <v>26.200000000000102</v>
      </c>
      <c r="AE265" s="77">
        <f>AE264-0.5</f>
        <v>896.7999999999956</v>
      </c>
    </row>
    <row r="266" spans="24:31" ht="15.75">
      <c r="X266" s="60">
        <f t="shared" si="61"/>
        <v>917</v>
      </c>
      <c r="Y266" s="61">
        <v>22.72</v>
      </c>
      <c r="AD266" s="76">
        <f t="shared" si="62"/>
        <v>26.300000000000104</v>
      </c>
      <c r="AE266" s="77">
        <f t="shared" si="60"/>
        <v>896.1999999999956</v>
      </c>
    </row>
    <row r="267" spans="24:31" ht="15.75">
      <c r="X267" s="60">
        <f t="shared" si="61"/>
        <v>918</v>
      </c>
      <c r="Y267" s="61">
        <v>22.55</v>
      </c>
      <c r="AD267" s="76">
        <f t="shared" si="62"/>
        <v>26.400000000000105</v>
      </c>
      <c r="AE267" s="77">
        <f t="shared" si="60"/>
        <v>895.5999999999956</v>
      </c>
    </row>
    <row r="268" spans="24:31" ht="15.75">
      <c r="X268" s="60">
        <f t="shared" si="61"/>
        <v>919</v>
      </c>
      <c r="Y268" s="61">
        <v>22.38</v>
      </c>
      <c r="AD268" s="76">
        <f t="shared" si="62"/>
        <v>26.500000000000107</v>
      </c>
      <c r="AE268" s="77">
        <f>AE267-0.5</f>
        <v>895.0999999999956</v>
      </c>
    </row>
    <row r="269" spans="24:31" ht="15.75">
      <c r="X269" s="60">
        <f t="shared" si="61"/>
        <v>920</v>
      </c>
      <c r="Y269" s="61">
        <v>22.22</v>
      </c>
      <c r="AD269" s="76">
        <f t="shared" si="62"/>
        <v>26.600000000000108</v>
      </c>
      <c r="AE269" s="77">
        <f t="shared" si="60"/>
        <v>894.4999999999956</v>
      </c>
    </row>
    <row r="270" spans="24:31" ht="15.75">
      <c r="X270" s="60">
        <f t="shared" si="61"/>
        <v>921</v>
      </c>
      <c r="Y270" s="61">
        <v>22.05</v>
      </c>
      <c r="AD270" s="76">
        <f t="shared" si="62"/>
        <v>26.70000000000011</v>
      </c>
      <c r="AE270" s="77">
        <f t="shared" si="60"/>
        <v>893.8999999999955</v>
      </c>
    </row>
    <row r="271" spans="24:31" ht="15.75">
      <c r="X271" s="60">
        <f t="shared" si="61"/>
        <v>922</v>
      </c>
      <c r="Y271" s="61">
        <v>21.88</v>
      </c>
      <c r="AD271" s="76">
        <f t="shared" si="62"/>
        <v>26.80000000000011</v>
      </c>
      <c r="AE271" s="77">
        <f>AE270-0.5</f>
        <v>893.3999999999955</v>
      </c>
    </row>
    <row r="272" spans="24:31" ht="15.75">
      <c r="X272" s="60">
        <f t="shared" si="61"/>
        <v>923</v>
      </c>
      <c r="Y272" s="61">
        <v>21.72</v>
      </c>
      <c r="AD272" s="76">
        <f t="shared" si="62"/>
        <v>26.900000000000112</v>
      </c>
      <c r="AE272" s="77">
        <f t="shared" si="60"/>
        <v>892.7999999999955</v>
      </c>
    </row>
    <row r="273" spans="24:31" ht="15.75">
      <c r="X273" s="60">
        <f t="shared" si="61"/>
        <v>924</v>
      </c>
      <c r="Y273" s="61">
        <v>21.55</v>
      </c>
      <c r="AD273" s="76">
        <f t="shared" si="62"/>
        <v>27.000000000000114</v>
      </c>
      <c r="AE273" s="77">
        <f t="shared" si="60"/>
        <v>892.1999999999955</v>
      </c>
    </row>
    <row r="274" spans="24:31" ht="15.75">
      <c r="X274" s="60">
        <f t="shared" si="61"/>
        <v>925</v>
      </c>
      <c r="Y274" s="61">
        <v>21.39</v>
      </c>
      <c r="AD274" s="76">
        <f t="shared" si="62"/>
        <v>27.100000000000115</v>
      </c>
      <c r="AE274" s="77">
        <f>AE273-0.5</f>
        <v>891.6999999999955</v>
      </c>
    </row>
    <row r="275" spans="24:31" ht="15.75">
      <c r="X275" s="60">
        <f t="shared" si="61"/>
        <v>926</v>
      </c>
      <c r="Y275" s="61">
        <v>21.22</v>
      </c>
      <c r="AD275" s="76">
        <f t="shared" si="62"/>
        <v>27.200000000000117</v>
      </c>
      <c r="AE275" s="77">
        <f t="shared" si="60"/>
        <v>891.0999999999955</v>
      </c>
    </row>
    <row r="276" spans="24:31" ht="15.75">
      <c r="X276" s="60">
        <f t="shared" si="61"/>
        <v>927</v>
      </c>
      <c r="Y276" s="61">
        <v>21.06</v>
      </c>
      <c r="AD276" s="76">
        <f t="shared" si="62"/>
        <v>27.300000000000118</v>
      </c>
      <c r="AE276" s="77">
        <f aca="true" t="shared" si="63" ref="AE276:AE287">AE275-0.6</f>
        <v>890.4999999999955</v>
      </c>
    </row>
    <row r="277" spans="24:31" ht="15.75">
      <c r="X277" s="60">
        <f aca="true" t="shared" si="64" ref="X277:X292">X276+1</f>
        <v>928</v>
      </c>
      <c r="Y277" s="61">
        <v>20.89</v>
      </c>
      <c r="AD277" s="76">
        <f aca="true" t="shared" si="65" ref="AD277:AD292">AD276+0.1</f>
        <v>27.40000000000012</v>
      </c>
      <c r="AE277" s="77">
        <f>AE276-0.5</f>
        <v>889.9999999999955</v>
      </c>
    </row>
    <row r="278" spans="24:31" ht="15.75">
      <c r="X278" s="60">
        <f t="shared" si="64"/>
        <v>929</v>
      </c>
      <c r="Y278" s="61">
        <v>20.73</v>
      </c>
      <c r="AD278" s="76">
        <f t="shared" si="65"/>
        <v>27.50000000000012</v>
      </c>
      <c r="AE278" s="77">
        <f t="shared" si="63"/>
        <v>889.3999999999954</v>
      </c>
    </row>
    <row r="279" spans="24:31" ht="15.75">
      <c r="X279" s="60">
        <f t="shared" si="64"/>
        <v>930</v>
      </c>
      <c r="Y279" s="61">
        <v>20.56</v>
      </c>
      <c r="AD279" s="76">
        <f t="shared" si="65"/>
        <v>27.600000000000122</v>
      </c>
      <c r="AE279" s="77">
        <f>AE278-0.5</f>
        <v>888.8999999999954</v>
      </c>
    </row>
    <row r="280" spans="24:31" ht="15.75">
      <c r="X280" s="60">
        <f t="shared" si="64"/>
        <v>931</v>
      </c>
      <c r="Y280" s="61">
        <v>20.4</v>
      </c>
      <c r="AD280" s="76">
        <f t="shared" si="65"/>
        <v>27.700000000000124</v>
      </c>
      <c r="AE280" s="77">
        <f t="shared" si="63"/>
        <v>888.2999999999954</v>
      </c>
    </row>
    <row r="281" spans="24:31" ht="15.75">
      <c r="X281" s="60">
        <f t="shared" si="64"/>
        <v>932</v>
      </c>
      <c r="Y281" s="61">
        <v>20.24</v>
      </c>
      <c r="AD281" s="76">
        <f t="shared" si="65"/>
        <v>27.800000000000125</v>
      </c>
      <c r="AE281" s="77">
        <f>AE280-0.5</f>
        <v>887.7999999999954</v>
      </c>
    </row>
    <row r="282" spans="24:31" ht="15.75">
      <c r="X282" s="60">
        <f t="shared" si="64"/>
        <v>933</v>
      </c>
      <c r="Y282" s="61">
        <v>20.07</v>
      </c>
      <c r="AD282" s="76">
        <f t="shared" si="65"/>
        <v>27.900000000000126</v>
      </c>
      <c r="AE282" s="77">
        <f t="shared" si="63"/>
        <v>887.1999999999954</v>
      </c>
    </row>
    <row r="283" spans="24:31" ht="15.75">
      <c r="X283" s="60">
        <f t="shared" si="64"/>
        <v>934</v>
      </c>
      <c r="Y283" s="61">
        <v>19.91</v>
      </c>
      <c r="AD283" s="76">
        <f t="shared" si="65"/>
        <v>28.000000000000128</v>
      </c>
      <c r="AE283" s="77">
        <f>AE282-0.5</f>
        <v>886.6999999999954</v>
      </c>
    </row>
    <row r="284" spans="24:31" ht="15.75">
      <c r="X284" s="60">
        <f t="shared" si="64"/>
        <v>935</v>
      </c>
      <c r="Y284" s="61">
        <v>19.75</v>
      </c>
      <c r="AD284" s="76">
        <f t="shared" si="65"/>
        <v>28.10000000000013</v>
      </c>
      <c r="AE284" s="77">
        <f t="shared" si="63"/>
        <v>886.0999999999954</v>
      </c>
    </row>
    <row r="285" spans="24:31" ht="15.75">
      <c r="X285" s="60">
        <f t="shared" si="64"/>
        <v>936</v>
      </c>
      <c r="Y285" s="61">
        <v>19.59</v>
      </c>
      <c r="AD285" s="76">
        <f t="shared" si="65"/>
        <v>28.20000000000013</v>
      </c>
      <c r="AE285" s="77">
        <f t="shared" si="63"/>
        <v>885.4999999999953</v>
      </c>
    </row>
    <row r="286" spans="24:31" ht="15.75">
      <c r="X286" s="60">
        <f t="shared" si="64"/>
        <v>937</v>
      </c>
      <c r="Y286" s="61">
        <v>19.43</v>
      </c>
      <c r="AD286" s="76">
        <f t="shared" si="65"/>
        <v>28.300000000000132</v>
      </c>
      <c r="AE286" s="77">
        <f>AE285-0.5</f>
        <v>884.9999999999953</v>
      </c>
    </row>
    <row r="287" spans="24:31" ht="15.75">
      <c r="X287" s="60">
        <f t="shared" si="64"/>
        <v>938</v>
      </c>
      <c r="Y287" s="61">
        <v>19.27</v>
      </c>
      <c r="AD287" s="76">
        <f t="shared" si="65"/>
        <v>28.400000000000134</v>
      </c>
      <c r="AE287" s="77">
        <f t="shared" si="63"/>
        <v>884.3999999999953</v>
      </c>
    </row>
    <row r="288" spans="24:31" ht="15.75">
      <c r="X288" s="60">
        <f t="shared" si="64"/>
        <v>939</v>
      </c>
      <c r="Y288" s="61">
        <v>19.1</v>
      </c>
      <c r="AD288" s="76">
        <f t="shared" si="65"/>
        <v>28.500000000000135</v>
      </c>
      <c r="AE288" s="77">
        <f>AE287-0.5</f>
        <v>883.8999999999953</v>
      </c>
    </row>
    <row r="289" spans="24:31" ht="15.75">
      <c r="X289" s="60">
        <f t="shared" si="64"/>
        <v>940</v>
      </c>
      <c r="Y289" s="61">
        <v>18.94</v>
      </c>
      <c r="AD289" s="76">
        <f t="shared" si="65"/>
        <v>28.600000000000136</v>
      </c>
      <c r="AE289" s="77">
        <f>AE288-0.6</f>
        <v>883.2999999999953</v>
      </c>
    </row>
    <row r="290" spans="24:31" ht="15.75">
      <c r="X290" s="60">
        <f t="shared" si="64"/>
        <v>941</v>
      </c>
      <c r="Y290" s="61">
        <v>18.78</v>
      </c>
      <c r="AD290" s="76">
        <f t="shared" si="65"/>
        <v>28.700000000000138</v>
      </c>
      <c r="AE290" s="77">
        <f>AE289-0.5</f>
        <v>882.7999999999953</v>
      </c>
    </row>
    <row r="291" spans="24:31" ht="15.75">
      <c r="X291" s="60">
        <f t="shared" si="64"/>
        <v>942</v>
      </c>
      <c r="Y291" s="61">
        <v>18.62</v>
      </c>
      <c r="AD291" s="76">
        <f t="shared" si="65"/>
        <v>28.80000000000014</v>
      </c>
      <c r="AE291" s="77">
        <f>AE290-0.6</f>
        <v>882.1999999999953</v>
      </c>
    </row>
    <row r="292" spans="24:31" ht="15.75">
      <c r="X292" s="60">
        <f t="shared" si="64"/>
        <v>943</v>
      </c>
      <c r="Y292" s="61">
        <v>18.47</v>
      </c>
      <c r="AD292" s="76">
        <f t="shared" si="65"/>
        <v>28.90000000000014</v>
      </c>
      <c r="AE292" s="77">
        <f aca="true" t="shared" si="66" ref="AE292:AE306">AE291-0.5</f>
        <v>881.6999999999953</v>
      </c>
    </row>
    <row r="293" spans="24:31" ht="15.75">
      <c r="X293" s="60">
        <f aca="true" t="shared" si="67" ref="X293:X308">X292+1</f>
        <v>944</v>
      </c>
      <c r="Y293" s="61">
        <v>18.31</v>
      </c>
      <c r="AD293" s="76">
        <f aca="true" t="shared" si="68" ref="AD293:AD308">AD292+0.1</f>
        <v>29.000000000000142</v>
      </c>
      <c r="AE293" s="77">
        <f>AE292-0.6</f>
        <v>881.0999999999952</v>
      </c>
    </row>
    <row r="294" spans="24:31" ht="15.75">
      <c r="X294" s="60">
        <f t="shared" si="67"/>
        <v>945</v>
      </c>
      <c r="Y294" s="61">
        <v>18.15</v>
      </c>
      <c r="AD294" s="76">
        <f t="shared" si="68"/>
        <v>29.100000000000144</v>
      </c>
      <c r="AE294" s="77">
        <f t="shared" si="66"/>
        <v>880.5999999999952</v>
      </c>
    </row>
    <row r="295" spans="24:31" ht="15.75">
      <c r="X295" s="60">
        <f t="shared" si="67"/>
        <v>946</v>
      </c>
      <c r="Y295" s="61">
        <v>17.99</v>
      </c>
      <c r="AD295" s="76">
        <f t="shared" si="68"/>
        <v>29.200000000000145</v>
      </c>
      <c r="AE295" s="77">
        <f>AE294-0.6</f>
        <v>879.9999999999952</v>
      </c>
    </row>
    <row r="296" spans="24:31" ht="15.75">
      <c r="X296" s="60">
        <f t="shared" si="67"/>
        <v>947</v>
      </c>
      <c r="Y296" s="61">
        <v>17.83</v>
      </c>
      <c r="AD296" s="76">
        <f t="shared" si="68"/>
        <v>29.300000000000146</v>
      </c>
      <c r="AE296" s="77">
        <f t="shared" si="66"/>
        <v>879.4999999999952</v>
      </c>
    </row>
    <row r="297" spans="24:31" ht="15.75">
      <c r="X297" s="60">
        <f t="shared" si="67"/>
        <v>948</v>
      </c>
      <c r="Y297" s="61">
        <v>17.67</v>
      </c>
      <c r="AD297" s="76">
        <f t="shared" si="68"/>
        <v>29.400000000000148</v>
      </c>
      <c r="AE297" s="77">
        <f>AE296-0.6</f>
        <v>878.8999999999952</v>
      </c>
    </row>
    <row r="298" spans="24:31" ht="15.75">
      <c r="X298" s="60">
        <f t="shared" si="67"/>
        <v>949</v>
      </c>
      <c r="Y298" s="61">
        <v>17.52</v>
      </c>
      <c r="AD298" s="76">
        <f t="shared" si="68"/>
        <v>29.50000000000015</v>
      </c>
      <c r="AE298" s="77">
        <f t="shared" si="66"/>
        <v>878.3999999999952</v>
      </c>
    </row>
    <row r="299" spans="24:31" ht="15.75">
      <c r="X299" s="60">
        <f t="shared" si="67"/>
        <v>950</v>
      </c>
      <c r="Y299" s="61">
        <v>17.36</v>
      </c>
      <c r="AD299" s="76">
        <f t="shared" si="68"/>
        <v>29.60000000000015</v>
      </c>
      <c r="AE299" s="77">
        <f t="shared" si="66"/>
        <v>877.8999999999952</v>
      </c>
    </row>
    <row r="300" spans="24:31" ht="15.75">
      <c r="X300" s="60">
        <f t="shared" si="67"/>
        <v>951</v>
      </c>
      <c r="Y300" s="61">
        <v>17.2</v>
      </c>
      <c r="AD300" s="76">
        <f t="shared" si="68"/>
        <v>29.700000000000152</v>
      </c>
      <c r="AE300" s="77">
        <f>AE299-0.6</f>
        <v>877.2999999999952</v>
      </c>
    </row>
    <row r="301" spans="24:31" ht="15.75">
      <c r="X301" s="60">
        <f t="shared" si="67"/>
        <v>952</v>
      </c>
      <c r="Y301" s="61">
        <v>17.05</v>
      </c>
      <c r="AD301" s="76">
        <f t="shared" si="68"/>
        <v>29.800000000000153</v>
      </c>
      <c r="AE301" s="77">
        <f t="shared" si="66"/>
        <v>876.7999999999952</v>
      </c>
    </row>
    <row r="302" spans="24:31" ht="15.75">
      <c r="X302" s="60">
        <f t="shared" si="67"/>
        <v>953</v>
      </c>
      <c r="Y302" s="61">
        <v>16.89</v>
      </c>
      <c r="AD302" s="76">
        <f t="shared" si="68"/>
        <v>29.900000000000155</v>
      </c>
      <c r="AE302" s="77">
        <f>AE301-0.6</f>
        <v>876.1999999999952</v>
      </c>
    </row>
    <row r="303" spans="24:31" ht="15.75">
      <c r="X303" s="60">
        <f t="shared" si="67"/>
        <v>954</v>
      </c>
      <c r="Y303" s="61">
        <v>16.74</v>
      </c>
      <c r="AD303" s="76">
        <f t="shared" si="68"/>
        <v>30.000000000000156</v>
      </c>
      <c r="AE303" s="77">
        <f t="shared" si="66"/>
        <v>875.6999999999952</v>
      </c>
    </row>
    <row r="304" spans="24:31" ht="15.75">
      <c r="X304" s="60">
        <f t="shared" si="67"/>
        <v>955</v>
      </c>
      <c r="Y304" s="61">
        <v>16.58</v>
      </c>
      <c r="AD304" s="76">
        <f t="shared" si="68"/>
        <v>30.100000000000158</v>
      </c>
      <c r="AE304" s="78">
        <f>AE303-0.6</f>
        <v>875.0999999999951</v>
      </c>
    </row>
    <row r="305" spans="24:31" ht="15.75">
      <c r="X305" s="60">
        <f t="shared" si="67"/>
        <v>956</v>
      </c>
      <c r="Y305" s="61">
        <v>16.42</v>
      </c>
      <c r="AD305" s="76">
        <f t="shared" si="68"/>
        <v>30.20000000000016</v>
      </c>
      <c r="AE305" s="77">
        <f t="shared" si="66"/>
        <v>874.5999999999951</v>
      </c>
    </row>
    <row r="306" spans="24:31" ht="15.75">
      <c r="X306" s="60">
        <f t="shared" si="67"/>
        <v>957</v>
      </c>
      <c r="Y306" s="61">
        <v>16.27</v>
      </c>
      <c r="AD306" s="76">
        <f t="shared" si="68"/>
        <v>30.30000000000016</v>
      </c>
      <c r="AE306" s="77">
        <f t="shared" si="66"/>
        <v>874.0999999999951</v>
      </c>
    </row>
    <row r="307" spans="24:31" ht="15.75">
      <c r="X307" s="60">
        <f t="shared" si="67"/>
        <v>958</v>
      </c>
      <c r="Y307" s="61">
        <v>16.12</v>
      </c>
      <c r="AD307" s="76">
        <f t="shared" si="68"/>
        <v>30.400000000000162</v>
      </c>
      <c r="AE307" s="77">
        <f>AE306-0.6</f>
        <v>873.4999999999951</v>
      </c>
    </row>
    <row r="308" spans="24:31" ht="15.75">
      <c r="X308" s="60">
        <f t="shared" si="67"/>
        <v>959</v>
      </c>
      <c r="Y308" s="61">
        <v>15.96</v>
      </c>
      <c r="AD308" s="76">
        <f t="shared" si="68"/>
        <v>30.500000000000163</v>
      </c>
      <c r="AE308" s="77">
        <f aca="true" t="shared" si="69" ref="AE308:AE323">AE307-0.5</f>
        <v>872.9999999999951</v>
      </c>
    </row>
    <row r="309" spans="24:31" ht="15.75">
      <c r="X309" s="60">
        <f aca="true" t="shared" si="70" ref="X309:X324">X308+1</f>
        <v>960</v>
      </c>
      <c r="Y309" s="61">
        <v>15.81</v>
      </c>
      <c r="AD309" s="76">
        <f aca="true" t="shared" si="71" ref="AD309:AD324">AD308+0.1</f>
        <v>30.600000000000165</v>
      </c>
      <c r="AE309" s="77">
        <f>AE308-0.6</f>
        <v>872.3999999999951</v>
      </c>
    </row>
    <row r="310" spans="24:31" ht="15.75">
      <c r="X310" s="60">
        <f t="shared" si="70"/>
        <v>961</v>
      </c>
      <c r="Y310" s="61">
        <v>15.65</v>
      </c>
      <c r="AD310" s="76">
        <f t="shared" si="71"/>
        <v>30.700000000000166</v>
      </c>
      <c r="AE310" s="77">
        <f t="shared" si="69"/>
        <v>871.8999999999951</v>
      </c>
    </row>
    <row r="311" spans="24:31" ht="15.75">
      <c r="X311" s="60">
        <f t="shared" si="70"/>
        <v>962</v>
      </c>
      <c r="Y311" s="61">
        <v>15.5</v>
      </c>
      <c r="AD311" s="76">
        <f t="shared" si="71"/>
        <v>30.800000000000168</v>
      </c>
      <c r="AE311" s="77">
        <f t="shared" si="69"/>
        <v>871.3999999999951</v>
      </c>
    </row>
    <row r="312" spans="24:31" ht="15.75">
      <c r="X312" s="60">
        <f t="shared" si="70"/>
        <v>963</v>
      </c>
      <c r="Y312" s="61">
        <v>15.35</v>
      </c>
      <c r="AD312" s="76">
        <f t="shared" si="71"/>
        <v>30.90000000000017</v>
      </c>
      <c r="AE312" s="77">
        <f>AE311-0.6</f>
        <v>870.7999999999951</v>
      </c>
    </row>
    <row r="313" spans="24:31" ht="15.75">
      <c r="X313" s="60">
        <f t="shared" si="70"/>
        <v>964</v>
      </c>
      <c r="Y313" s="61">
        <v>15.2</v>
      </c>
      <c r="AD313" s="76">
        <f t="shared" si="71"/>
        <v>31.00000000000017</v>
      </c>
      <c r="AE313" s="77">
        <f t="shared" si="69"/>
        <v>870.2999999999951</v>
      </c>
    </row>
    <row r="314" spans="24:31" ht="15.75">
      <c r="X314" s="60">
        <f t="shared" si="70"/>
        <v>965</v>
      </c>
      <c r="Y314" s="61">
        <v>15.04</v>
      </c>
      <c r="AD314" s="76">
        <f t="shared" si="71"/>
        <v>31.100000000000172</v>
      </c>
      <c r="AE314" s="77">
        <f t="shared" si="69"/>
        <v>869.7999999999951</v>
      </c>
    </row>
    <row r="315" spans="24:31" ht="15.75">
      <c r="X315" s="60">
        <f t="shared" si="70"/>
        <v>966</v>
      </c>
      <c r="Y315" s="61">
        <v>14.89</v>
      </c>
      <c r="AD315" s="76">
        <f t="shared" si="71"/>
        <v>31.200000000000173</v>
      </c>
      <c r="AE315" s="77">
        <f>AE314-0.6</f>
        <v>869.199999999995</v>
      </c>
    </row>
    <row r="316" spans="24:31" ht="15.75">
      <c r="X316" s="60">
        <f t="shared" si="70"/>
        <v>967</v>
      </c>
      <c r="Y316" s="61">
        <v>14.74</v>
      </c>
      <c r="AD316" s="76">
        <f t="shared" si="71"/>
        <v>31.300000000000175</v>
      </c>
      <c r="AE316" s="77">
        <f t="shared" si="69"/>
        <v>868.699999999995</v>
      </c>
    </row>
    <row r="317" spans="24:31" ht="15.75">
      <c r="X317" s="60">
        <f t="shared" si="70"/>
        <v>968</v>
      </c>
      <c r="Y317" s="61">
        <v>14.59</v>
      </c>
      <c r="AD317" s="76">
        <f t="shared" si="71"/>
        <v>31.400000000000176</v>
      </c>
      <c r="AE317" s="77">
        <f t="shared" si="69"/>
        <v>868.199999999995</v>
      </c>
    </row>
    <row r="318" spans="24:31" ht="15.75">
      <c r="X318" s="60">
        <f t="shared" si="70"/>
        <v>969</v>
      </c>
      <c r="Y318" s="61">
        <v>14.44</v>
      </c>
      <c r="AD318" s="76">
        <f t="shared" si="71"/>
        <v>31.500000000000178</v>
      </c>
      <c r="AE318" s="77">
        <f>AE317-0.6</f>
        <v>867.599999999995</v>
      </c>
    </row>
    <row r="319" spans="24:31" ht="15.75">
      <c r="X319" s="60">
        <f t="shared" si="70"/>
        <v>970</v>
      </c>
      <c r="Y319" s="61">
        <v>14.29</v>
      </c>
      <c r="AD319" s="76">
        <f t="shared" si="71"/>
        <v>31.60000000000018</v>
      </c>
      <c r="AE319" s="77">
        <f t="shared" si="69"/>
        <v>867.099999999995</v>
      </c>
    </row>
    <row r="320" spans="24:31" ht="15.75">
      <c r="X320" s="60">
        <f t="shared" si="70"/>
        <v>971</v>
      </c>
      <c r="Y320" s="61">
        <v>14.14</v>
      </c>
      <c r="AD320" s="76">
        <f t="shared" si="71"/>
        <v>31.70000000000018</v>
      </c>
      <c r="AE320" s="77">
        <f t="shared" si="69"/>
        <v>866.599999999995</v>
      </c>
    </row>
    <row r="321" spans="24:31" ht="15.75">
      <c r="X321" s="60">
        <f t="shared" si="70"/>
        <v>972</v>
      </c>
      <c r="Y321" s="61">
        <v>13.99</v>
      </c>
      <c r="AD321" s="76">
        <f t="shared" si="71"/>
        <v>31.800000000000182</v>
      </c>
      <c r="AE321" s="77">
        <f>AE320-0.6</f>
        <v>865.999999999995</v>
      </c>
    </row>
    <row r="322" spans="24:31" ht="15.75">
      <c r="X322" s="60">
        <f t="shared" si="70"/>
        <v>973</v>
      </c>
      <c r="Y322" s="61">
        <v>13.84</v>
      </c>
      <c r="AD322" s="76">
        <f t="shared" si="71"/>
        <v>31.900000000000183</v>
      </c>
      <c r="AE322" s="77">
        <f t="shared" si="69"/>
        <v>865.499999999995</v>
      </c>
    </row>
    <row r="323" spans="24:31" ht="15.75">
      <c r="X323" s="60">
        <f t="shared" si="70"/>
        <v>974</v>
      </c>
      <c r="Y323" s="61">
        <v>13.69</v>
      </c>
      <c r="AD323" s="76">
        <f t="shared" si="71"/>
        <v>32.000000000000185</v>
      </c>
      <c r="AE323" s="77">
        <f t="shared" si="69"/>
        <v>864.999999999995</v>
      </c>
    </row>
    <row r="324" spans="24:31" ht="15.75">
      <c r="X324" s="60">
        <f t="shared" si="70"/>
        <v>975</v>
      </c>
      <c r="Y324" s="61">
        <v>13.54</v>
      </c>
      <c r="AD324" s="76">
        <f t="shared" si="71"/>
        <v>32.100000000000186</v>
      </c>
      <c r="AE324" s="77">
        <f aca="true" t="shared" si="72" ref="AE324:AE339">AE323-0.5</f>
        <v>864.499999999995</v>
      </c>
    </row>
    <row r="325" spans="24:31" ht="15.75">
      <c r="X325" s="60">
        <f aca="true" t="shared" si="73" ref="X325:X340">X324+1</f>
        <v>976</v>
      </c>
      <c r="Y325" s="61">
        <v>13.39</v>
      </c>
      <c r="AD325" s="76">
        <f aca="true" t="shared" si="74" ref="AD325:AD340">AD324+0.1</f>
        <v>32.20000000000019</v>
      </c>
      <c r="AE325" s="77">
        <f>AE324-0.6</f>
        <v>863.899999999995</v>
      </c>
    </row>
    <row r="326" spans="24:31" ht="15.75">
      <c r="X326" s="60">
        <f t="shared" si="73"/>
        <v>977</v>
      </c>
      <c r="Y326" s="61">
        <v>13.24</v>
      </c>
      <c r="AD326" s="76">
        <f t="shared" si="74"/>
        <v>32.30000000000019</v>
      </c>
      <c r="AE326" s="77">
        <f t="shared" si="72"/>
        <v>863.399999999995</v>
      </c>
    </row>
    <row r="327" spans="24:31" ht="15.75">
      <c r="X327" s="60">
        <f t="shared" si="73"/>
        <v>978</v>
      </c>
      <c r="Y327" s="61">
        <v>13.1</v>
      </c>
      <c r="AD327" s="76">
        <f t="shared" si="74"/>
        <v>32.40000000000019</v>
      </c>
      <c r="AE327" s="77">
        <f t="shared" si="72"/>
        <v>862.899999999995</v>
      </c>
    </row>
    <row r="328" spans="24:31" ht="15.75">
      <c r="X328" s="60">
        <f t="shared" si="73"/>
        <v>979</v>
      </c>
      <c r="Y328" s="61">
        <v>12.95</v>
      </c>
      <c r="AD328" s="76">
        <f t="shared" si="74"/>
        <v>32.50000000000019</v>
      </c>
      <c r="AE328" s="77">
        <f>AE327-0.6</f>
        <v>862.299999999995</v>
      </c>
    </row>
    <row r="329" spans="24:31" ht="15.75">
      <c r="X329" s="60">
        <f t="shared" si="73"/>
        <v>980</v>
      </c>
      <c r="Y329" s="61">
        <v>12.8</v>
      </c>
      <c r="AD329" s="76">
        <f t="shared" si="74"/>
        <v>32.60000000000019</v>
      </c>
      <c r="AE329" s="77">
        <f t="shared" si="72"/>
        <v>861.799999999995</v>
      </c>
    </row>
    <row r="330" spans="24:31" ht="15.75">
      <c r="X330" s="60">
        <f t="shared" si="73"/>
        <v>981</v>
      </c>
      <c r="Y330" s="61">
        <v>12.65</v>
      </c>
      <c r="AD330" s="76">
        <f t="shared" si="74"/>
        <v>32.700000000000195</v>
      </c>
      <c r="AE330" s="77">
        <f t="shared" si="72"/>
        <v>861.299999999995</v>
      </c>
    </row>
    <row r="331" spans="24:31" ht="15.75">
      <c r="X331" s="60">
        <f t="shared" si="73"/>
        <v>982</v>
      </c>
      <c r="Y331" s="61">
        <v>12.51</v>
      </c>
      <c r="AD331" s="76">
        <f t="shared" si="74"/>
        <v>32.800000000000196</v>
      </c>
      <c r="AE331" s="77">
        <f t="shared" si="72"/>
        <v>860.799999999995</v>
      </c>
    </row>
    <row r="332" spans="24:31" ht="15.75">
      <c r="X332" s="60">
        <f t="shared" si="73"/>
        <v>983</v>
      </c>
      <c r="Y332" s="61">
        <v>12.36</v>
      </c>
      <c r="AD332" s="76">
        <f t="shared" si="74"/>
        <v>32.9000000000002</v>
      </c>
      <c r="AE332" s="77">
        <f>AE331-0.6</f>
        <v>860.1999999999949</v>
      </c>
    </row>
    <row r="333" spans="24:31" ht="15.75">
      <c r="X333" s="60">
        <f t="shared" si="73"/>
        <v>984</v>
      </c>
      <c r="Y333" s="61">
        <v>12.21</v>
      </c>
      <c r="AD333" s="76">
        <f t="shared" si="74"/>
        <v>33.0000000000002</v>
      </c>
      <c r="AE333" s="77">
        <f t="shared" si="72"/>
        <v>859.6999999999949</v>
      </c>
    </row>
    <row r="334" spans="24:31" ht="15.75">
      <c r="X334" s="60">
        <f t="shared" si="73"/>
        <v>985</v>
      </c>
      <c r="Y334" s="61">
        <v>12.07</v>
      </c>
      <c r="AD334" s="76">
        <f t="shared" si="74"/>
        <v>33.1000000000002</v>
      </c>
      <c r="AE334" s="77">
        <f t="shared" si="72"/>
        <v>859.1999999999949</v>
      </c>
    </row>
    <row r="335" spans="24:31" ht="15.75">
      <c r="X335" s="60">
        <f t="shared" si="73"/>
        <v>986</v>
      </c>
      <c r="Y335" s="61">
        <v>11.92</v>
      </c>
      <c r="AD335" s="76">
        <f t="shared" si="74"/>
        <v>33.2000000000002</v>
      </c>
      <c r="AE335" s="77">
        <f t="shared" si="72"/>
        <v>858.6999999999949</v>
      </c>
    </row>
    <row r="336" spans="24:31" ht="15.75">
      <c r="X336" s="60">
        <f t="shared" si="73"/>
        <v>987</v>
      </c>
      <c r="Y336" s="61">
        <v>11.78</v>
      </c>
      <c r="AD336" s="76">
        <f t="shared" si="74"/>
        <v>33.3000000000002</v>
      </c>
      <c r="AE336" s="77">
        <f t="shared" si="72"/>
        <v>858.1999999999949</v>
      </c>
    </row>
    <row r="337" spans="24:31" ht="15.75">
      <c r="X337" s="60">
        <f t="shared" si="73"/>
        <v>988</v>
      </c>
      <c r="Y337" s="61">
        <v>11.63</v>
      </c>
      <c r="AD337" s="76">
        <f t="shared" si="74"/>
        <v>33.400000000000205</v>
      </c>
      <c r="AE337" s="77">
        <f>AE336-0.6</f>
        <v>857.5999999999949</v>
      </c>
    </row>
    <row r="338" spans="24:31" ht="15.75">
      <c r="X338" s="60">
        <f t="shared" si="73"/>
        <v>989</v>
      </c>
      <c r="Y338" s="61">
        <v>11.49</v>
      </c>
      <c r="AD338" s="76">
        <f t="shared" si="74"/>
        <v>33.500000000000206</v>
      </c>
      <c r="AE338" s="77">
        <f t="shared" si="72"/>
        <v>857.0999999999949</v>
      </c>
    </row>
    <row r="339" spans="24:31" ht="15.75">
      <c r="X339" s="60">
        <f t="shared" si="73"/>
        <v>990</v>
      </c>
      <c r="Y339" s="61">
        <v>11.34</v>
      </c>
      <c r="AD339" s="76">
        <f t="shared" si="74"/>
        <v>33.60000000000021</v>
      </c>
      <c r="AE339" s="77">
        <f t="shared" si="72"/>
        <v>856.5999999999949</v>
      </c>
    </row>
    <row r="340" spans="24:31" ht="15.75">
      <c r="X340" s="60">
        <f t="shared" si="73"/>
        <v>991</v>
      </c>
      <c r="Y340" s="61">
        <v>11.2</v>
      </c>
      <c r="AD340" s="76">
        <f t="shared" si="74"/>
        <v>33.70000000000021</v>
      </c>
      <c r="AE340" s="77">
        <f aca="true" t="shared" si="75" ref="AE340:AE355">AE339-0.5</f>
        <v>856.0999999999949</v>
      </c>
    </row>
    <row r="341" spans="24:31" ht="15.75">
      <c r="X341" s="60">
        <f aca="true" t="shared" si="76" ref="X341:X356">X340+1</f>
        <v>992</v>
      </c>
      <c r="Y341" s="61">
        <v>11.05</v>
      </c>
      <c r="AD341" s="76">
        <f aca="true" t="shared" si="77" ref="AD341:AD356">AD340+0.1</f>
        <v>33.80000000000021</v>
      </c>
      <c r="AE341" s="77">
        <f t="shared" si="75"/>
        <v>855.5999999999949</v>
      </c>
    </row>
    <row r="342" spans="24:31" ht="15.75">
      <c r="X342" s="60">
        <f t="shared" si="76"/>
        <v>993</v>
      </c>
      <c r="Y342" s="61">
        <v>10.91</v>
      </c>
      <c r="AD342" s="76">
        <f t="shared" si="77"/>
        <v>33.90000000000021</v>
      </c>
      <c r="AE342" s="77">
        <f>AE341-0.6</f>
        <v>854.9999999999949</v>
      </c>
    </row>
    <row r="343" spans="24:31" ht="15.75">
      <c r="X343" s="60">
        <f t="shared" si="76"/>
        <v>994</v>
      </c>
      <c r="Y343" s="61">
        <v>10.77</v>
      </c>
      <c r="AD343" s="76">
        <f t="shared" si="77"/>
        <v>34.00000000000021</v>
      </c>
      <c r="AE343" s="77">
        <f t="shared" si="75"/>
        <v>854.4999999999949</v>
      </c>
    </row>
    <row r="344" spans="24:31" ht="15.75">
      <c r="X344" s="60">
        <f t="shared" si="76"/>
        <v>995</v>
      </c>
      <c r="Y344" s="61">
        <v>10.62</v>
      </c>
      <c r="AD344" s="76">
        <f t="shared" si="77"/>
        <v>34.100000000000215</v>
      </c>
      <c r="AE344" s="77">
        <f t="shared" si="75"/>
        <v>853.9999999999949</v>
      </c>
    </row>
    <row r="345" spans="24:31" ht="15.75">
      <c r="X345" s="60">
        <f t="shared" si="76"/>
        <v>996</v>
      </c>
      <c r="Y345" s="61">
        <v>10.48</v>
      </c>
      <c r="AD345" s="76">
        <f t="shared" si="77"/>
        <v>34.200000000000216</v>
      </c>
      <c r="AE345" s="77">
        <f t="shared" si="75"/>
        <v>853.4999999999949</v>
      </c>
    </row>
    <row r="346" spans="24:31" ht="15.75">
      <c r="X346" s="60">
        <f t="shared" si="76"/>
        <v>997</v>
      </c>
      <c r="Y346" s="61">
        <v>10.34</v>
      </c>
      <c r="AD346" s="76">
        <f t="shared" si="77"/>
        <v>34.30000000000022</v>
      </c>
      <c r="AE346" s="77">
        <f t="shared" si="75"/>
        <v>852.9999999999949</v>
      </c>
    </row>
    <row r="347" spans="24:31" ht="15.75">
      <c r="X347" s="60">
        <f t="shared" si="76"/>
        <v>998</v>
      </c>
      <c r="Y347" s="61">
        <v>10.2</v>
      </c>
      <c r="AD347" s="76">
        <f t="shared" si="77"/>
        <v>34.40000000000022</v>
      </c>
      <c r="AE347" s="77">
        <f t="shared" si="75"/>
        <v>852.4999999999949</v>
      </c>
    </row>
    <row r="348" spans="24:31" ht="15.75">
      <c r="X348" s="60">
        <f t="shared" si="76"/>
        <v>999</v>
      </c>
      <c r="Y348" s="61">
        <v>10.05</v>
      </c>
      <c r="AD348" s="76">
        <f t="shared" si="77"/>
        <v>34.50000000000022</v>
      </c>
      <c r="AE348" s="77">
        <f t="shared" si="75"/>
        <v>851.9999999999949</v>
      </c>
    </row>
    <row r="349" spans="24:31" ht="15.75">
      <c r="X349" s="60">
        <f t="shared" si="76"/>
        <v>1000</v>
      </c>
      <c r="Y349" s="61">
        <v>9.91</v>
      </c>
      <c r="AD349" s="76">
        <f t="shared" si="77"/>
        <v>34.60000000000022</v>
      </c>
      <c r="AE349" s="77">
        <f>AE348-0.6</f>
        <v>851.3999999999949</v>
      </c>
    </row>
    <row r="350" spans="24:31" ht="15.75">
      <c r="X350" s="60">
        <f t="shared" si="76"/>
        <v>1001</v>
      </c>
      <c r="Y350" s="61">
        <v>9.77</v>
      </c>
      <c r="AD350" s="76">
        <f t="shared" si="77"/>
        <v>34.70000000000022</v>
      </c>
      <c r="AE350" s="77">
        <f t="shared" si="75"/>
        <v>850.8999999999949</v>
      </c>
    </row>
    <row r="351" spans="24:31" ht="15.75">
      <c r="X351" s="60">
        <f t="shared" si="76"/>
        <v>1002</v>
      </c>
      <c r="Y351" s="61">
        <v>9.63</v>
      </c>
      <c r="AD351" s="76">
        <f t="shared" si="77"/>
        <v>34.800000000000225</v>
      </c>
      <c r="AE351" s="77">
        <f t="shared" si="75"/>
        <v>850.3999999999949</v>
      </c>
    </row>
    <row r="352" spans="24:31" ht="15.75">
      <c r="X352" s="60">
        <f t="shared" si="76"/>
        <v>1003</v>
      </c>
      <c r="Y352" s="61">
        <v>9.49</v>
      </c>
      <c r="AD352" s="76">
        <f t="shared" si="77"/>
        <v>34.900000000000226</v>
      </c>
      <c r="AE352" s="77">
        <f t="shared" si="75"/>
        <v>849.8999999999949</v>
      </c>
    </row>
    <row r="353" spans="24:31" ht="15.75">
      <c r="X353" s="60">
        <f t="shared" si="76"/>
        <v>1004</v>
      </c>
      <c r="Y353" s="61">
        <v>9.35</v>
      </c>
      <c r="AD353" s="76">
        <f t="shared" si="77"/>
        <v>35.00000000000023</v>
      </c>
      <c r="AE353" s="77">
        <f t="shared" si="75"/>
        <v>849.3999999999949</v>
      </c>
    </row>
    <row r="354" spans="24:31" ht="15.75">
      <c r="X354" s="60">
        <f t="shared" si="76"/>
        <v>1005</v>
      </c>
      <c r="Y354" s="61">
        <v>9.21</v>
      </c>
      <c r="AD354" s="76">
        <f t="shared" si="77"/>
        <v>35.10000000000023</v>
      </c>
      <c r="AE354" s="77">
        <f t="shared" si="75"/>
        <v>848.8999999999949</v>
      </c>
    </row>
    <row r="355" spans="24:31" ht="15.75">
      <c r="X355" s="60">
        <f t="shared" si="76"/>
        <v>1006</v>
      </c>
      <c r="Y355" s="61">
        <v>9.07</v>
      </c>
      <c r="AD355" s="76">
        <f t="shared" si="77"/>
        <v>35.20000000000023</v>
      </c>
      <c r="AE355" s="77">
        <f t="shared" si="75"/>
        <v>848.3999999999949</v>
      </c>
    </row>
    <row r="356" spans="24:31" ht="15.75">
      <c r="X356" s="60">
        <f t="shared" si="76"/>
        <v>1007</v>
      </c>
      <c r="Y356" s="61">
        <v>8.93</v>
      </c>
      <c r="AD356" s="76">
        <f t="shared" si="77"/>
        <v>35.30000000000023</v>
      </c>
      <c r="AE356" s="77">
        <f aca="true" t="shared" si="78" ref="AE356:AE371">AE355-0.5</f>
        <v>847.8999999999949</v>
      </c>
    </row>
    <row r="357" spans="24:31" ht="15.75">
      <c r="X357" s="60">
        <f aca="true" t="shared" si="79" ref="X357:X372">X356+1</f>
        <v>1008</v>
      </c>
      <c r="Y357" s="61">
        <v>8.79</v>
      </c>
      <c r="AD357" s="76">
        <f aca="true" t="shared" si="80" ref="AD357:AD372">AD356+0.1</f>
        <v>35.40000000000023</v>
      </c>
      <c r="AE357" s="77">
        <f t="shared" si="78"/>
        <v>847.3999999999949</v>
      </c>
    </row>
    <row r="358" spans="24:31" ht="15.75">
      <c r="X358" s="60">
        <f t="shared" si="79"/>
        <v>1009</v>
      </c>
      <c r="Y358" s="61">
        <v>8.65</v>
      </c>
      <c r="AD358" s="76">
        <f t="shared" si="80"/>
        <v>35.500000000000234</v>
      </c>
      <c r="AE358" s="77">
        <f t="shared" si="78"/>
        <v>846.8999999999949</v>
      </c>
    </row>
    <row r="359" spans="24:31" ht="15.75">
      <c r="X359" s="60">
        <f t="shared" si="79"/>
        <v>1010</v>
      </c>
      <c r="Y359" s="61">
        <v>8.51</v>
      </c>
      <c r="AD359" s="76">
        <f t="shared" si="80"/>
        <v>35.600000000000236</v>
      </c>
      <c r="AE359" s="77">
        <f t="shared" si="78"/>
        <v>846.3999999999949</v>
      </c>
    </row>
    <row r="360" spans="24:31" ht="15.75">
      <c r="X360" s="60">
        <f t="shared" si="79"/>
        <v>1011</v>
      </c>
      <c r="Y360" s="61">
        <v>8.37</v>
      </c>
      <c r="AD360" s="76">
        <f t="shared" si="80"/>
        <v>35.70000000000024</v>
      </c>
      <c r="AE360" s="77">
        <f>AE359-0.6</f>
        <v>845.7999999999948</v>
      </c>
    </row>
    <row r="361" spans="24:31" ht="15.75">
      <c r="X361" s="60">
        <f t="shared" si="79"/>
        <v>1012</v>
      </c>
      <c r="Y361" s="61">
        <v>8.24</v>
      </c>
      <c r="AD361" s="76">
        <f t="shared" si="80"/>
        <v>35.80000000000024</v>
      </c>
      <c r="AE361" s="77">
        <f t="shared" si="78"/>
        <v>845.2999999999948</v>
      </c>
    </row>
    <row r="362" spans="24:31" ht="15.75">
      <c r="X362" s="60">
        <f t="shared" si="79"/>
        <v>1013</v>
      </c>
      <c r="Y362" s="61">
        <v>8.1</v>
      </c>
      <c r="AD362" s="76">
        <f t="shared" si="80"/>
        <v>35.90000000000024</v>
      </c>
      <c r="AE362" s="77">
        <f t="shared" si="78"/>
        <v>844.7999999999948</v>
      </c>
    </row>
    <row r="363" spans="24:31" ht="15.75">
      <c r="X363" s="60">
        <f t="shared" si="79"/>
        <v>1014</v>
      </c>
      <c r="Y363" s="61">
        <v>7.96</v>
      </c>
      <c r="AD363" s="76">
        <f t="shared" si="80"/>
        <v>36.00000000000024</v>
      </c>
      <c r="AE363" s="77">
        <f t="shared" si="78"/>
        <v>844.2999999999948</v>
      </c>
    </row>
    <row r="364" spans="24:31" ht="15.75">
      <c r="X364" s="60">
        <f t="shared" si="79"/>
        <v>1015</v>
      </c>
      <c r="Y364" s="61">
        <v>7.82</v>
      </c>
      <c r="AD364" s="76">
        <f t="shared" si="80"/>
        <v>36.10000000000024</v>
      </c>
      <c r="AE364" s="77">
        <f t="shared" si="78"/>
        <v>843.7999999999948</v>
      </c>
    </row>
    <row r="365" spans="24:31" ht="15.75">
      <c r="X365" s="60">
        <f t="shared" si="79"/>
        <v>1016</v>
      </c>
      <c r="Y365" s="61">
        <v>7.69</v>
      </c>
      <c r="AD365" s="76">
        <f t="shared" si="80"/>
        <v>36.200000000000244</v>
      </c>
      <c r="AE365" s="77">
        <f t="shared" si="78"/>
        <v>843.2999999999948</v>
      </c>
    </row>
    <row r="366" spans="24:31" ht="15.75">
      <c r="X366" s="60">
        <f t="shared" si="79"/>
        <v>1017</v>
      </c>
      <c r="Y366" s="61">
        <v>7.55</v>
      </c>
      <c r="AD366" s="76">
        <f t="shared" si="80"/>
        <v>36.300000000000246</v>
      </c>
      <c r="AE366" s="77">
        <f t="shared" si="78"/>
        <v>842.7999999999948</v>
      </c>
    </row>
    <row r="367" spans="24:31" ht="15.75">
      <c r="X367" s="60">
        <f t="shared" si="79"/>
        <v>1018</v>
      </c>
      <c r="Y367" s="61">
        <v>7.41</v>
      </c>
      <c r="AD367" s="76">
        <f t="shared" si="80"/>
        <v>36.40000000000025</v>
      </c>
      <c r="AE367" s="77">
        <f t="shared" si="78"/>
        <v>842.2999999999948</v>
      </c>
    </row>
    <row r="368" spans="24:31" ht="15.75">
      <c r="X368" s="60">
        <f t="shared" si="79"/>
        <v>1019</v>
      </c>
      <c r="Y368" s="61">
        <v>7.28</v>
      </c>
      <c r="AD368" s="76">
        <f t="shared" si="80"/>
        <v>36.50000000000025</v>
      </c>
      <c r="AE368" s="77">
        <f t="shared" si="78"/>
        <v>841.7999999999948</v>
      </c>
    </row>
    <row r="369" spans="24:31" ht="15.75">
      <c r="X369" s="60">
        <f t="shared" si="79"/>
        <v>1020</v>
      </c>
      <c r="Y369" s="61">
        <v>7.14</v>
      </c>
      <c r="AD369" s="76">
        <f t="shared" si="80"/>
        <v>36.60000000000025</v>
      </c>
      <c r="AE369" s="77">
        <f t="shared" si="78"/>
        <v>841.2999999999948</v>
      </c>
    </row>
    <row r="370" spans="24:31" ht="15.75">
      <c r="X370" s="60">
        <f t="shared" si="79"/>
        <v>1021</v>
      </c>
      <c r="Y370" s="61">
        <v>7</v>
      </c>
      <c r="AD370" s="76">
        <f t="shared" si="80"/>
        <v>36.70000000000025</v>
      </c>
      <c r="AE370" s="77">
        <f t="shared" si="78"/>
        <v>840.7999999999948</v>
      </c>
    </row>
    <row r="371" spans="24:31" ht="15.75">
      <c r="X371" s="60">
        <f t="shared" si="79"/>
        <v>1022</v>
      </c>
      <c r="Y371" s="61">
        <v>6.87</v>
      </c>
      <c r="AD371" s="76">
        <f t="shared" si="80"/>
        <v>36.80000000000025</v>
      </c>
      <c r="AE371" s="77">
        <f t="shared" si="78"/>
        <v>840.2999999999948</v>
      </c>
    </row>
    <row r="372" spans="24:31" ht="15.75">
      <c r="X372" s="60">
        <f t="shared" si="79"/>
        <v>1023</v>
      </c>
      <c r="Y372" s="61">
        <v>6.73</v>
      </c>
      <c r="AD372" s="76">
        <f t="shared" si="80"/>
        <v>36.900000000000254</v>
      </c>
      <c r="AE372" s="77">
        <f aca="true" t="shared" si="81" ref="AE372:AE387">AE371-0.5</f>
        <v>839.7999999999948</v>
      </c>
    </row>
    <row r="373" spans="24:31" ht="15.75">
      <c r="X373" s="60">
        <f aca="true" t="shared" si="82" ref="X373:X383">X372+1</f>
        <v>1024</v>
      </c>
      <c r="Y373" s="61">
        <v>6.6</v>
      </c>
      <c r="AD373" s="76">
        <f aca="true" t="shared" si="83" ref="AD373:AD388">AD372+0.1</f>
        <v>37.000000000000256</v>
      </c>
      <c r="AE373" s="77">
        <f t="shared" si="81"/>
        <v>839.2999999999948</v>
      </c>
    </row>
    <row r="374" spans="24:31" ht="15.75">
      <c r="X374" s="60">
        <f t="shared" si="82"/>
        <v>1025</v>
      </c>
      <c r="Y374" s="61">
        <v>6.46</v>
      </c>
      <c r="AD374" s="76">
        <f t="shared" si="83"/>
        <v>37.10000000000026</v>
      </c>
      <c r="AE374" s="77">
        <f t="shared" si="81"/>
        <v>838.7999999999948</v>
      </c>
    </row>
    <row r="375" spans="24:31" ht="15.75">
      <c r="X375" s="60">
        <f t="shared" si="82"/>
        <v>1026</v>
      </c>
      <c r="Y375" s="61">
        <v>6.33</v>
      </c>
      <c r="AD375" s="76">
        <f t="shared" si="83"/>
        <v>37.20000000000026</v>
      </c>
      <c r="AE375" s="77">
        <f t="shared" si="81"/>
        <v>838.2999999999948</v>
      </c>
    </row>
    <row r="376" spans="24:31" ht="15.75">
      <c r="X376" s="60">
        <f t="shared" si="82"/>
        <v>1027</v>
      </c>
      <c r="Y376" s="61">
        <v>6.19</v>
      </c>
      <c r="AD376" s="76">
        <f t="shared" si="83"/>
        <v>37.30000000000026</v>
      </c>
      <c r="AE376" s="77">
        <f t="shared" si="81"/>
        <v>837.7999999999948</v>
      </c>
    </row>
    <row r="377" spans="24:31" ht="15.75">
      <c r="X377" s="60">
        <f t="shared" si="82"/>
        <v>1028</v>
      </c>
      <c r="Y377" s="61">
        <v>6.06</v>
      </c>
      <c r="AD377" s="76">
        <f t="shared" si="83"/>
        <v>37.40000000000026</v>
      </c>
      <c r="AE377" s="77">
        <f t="shared" si="81"/>
        <v>837.2999999999948</v>
      </c>
    </row>
    <row r="378" spans="24:31" ht="15.75">
      <c r="X378" s="60">
        <f t="shared" si="82"/>
        <v>1029</v>
      </c>
      <c r="Y378" s="61">
        <v>5.93</v>
      </c>
      <c r="AD378" s="76">
        <f t="shared" si="83"/>
        <v>37.50000000000026</v>
      </c>
      <c r="AE378" s="77">
        <f t="shared" si="81"/>
        <v>836.7999999999948</v>
      </c>
    </row>
    <row r="379" spans="24:31" ht="15.75">
      <c r="X379" s="60">
        <f t="shared" si="82"/>
        <v>1030</v>
      </c>
      <c r="Y379" s="61">
        <v>5.79</v>
      </c>
      <c r="AD379" s="76">
        <f t="shared" si="83"/>
        <v>37.600000000000264</v>
      </c>
      <c r="AE379" s="77">
        <f>AE378-0.4</f>
        <v>836.3999999999949</v>
      </c>
    </row>
    <row r="380" spans="24:31" ht="15.75">
      <c r="X380" s="60">
        <f t="shared" si="82"/>
        <v>1031</v>
      </c>
      <c r="Y380" s="61">
        <v>5.66</v>
      </c>
      <c r="AD380" s="76">
        <f t="shared" si="83"/>
        <v>37.700000000000266</v>
      </c>
      <c r="AE380" s="77">
        <f t="shared" si="81"/>
        <v>835.8999999999949</v>
      </c>
    </row>
    <row r="381" spans="24:31" ht="15.75">
      <c r="X381" s="60">
        <f t="shared" si="82"/>
        <v>1032</v>
      </c>
      <c r="Y381" s="61">
        <v>5.53</v>
      </c>
      <c r="AD381" s="76">
        <f t="shared" si="83"/>
        <v>37.80000000000027</v>
      </c>
      <c r="AE381" s="77">
        <f t="shared" si="81"/>
        <v>835.3999999999949</v>
      </c>
    </row>
    <row r="382" spans="24:31" ht="15.75">
      <c r="X382" s="60">
        <f t="shared" si="82"/>
        <v>1033</v>
      </c>
      <c r="Y382" s="61">
        <v>5.39</v>
      </c>
      <c r="AD382" s="76">
        <f t="shared" si="83"/>
        <v>37.90000000000027</v>
      </c>
      <c r="AE382" s="77">
        <f t="shared" si="81"/>
        <v>834.8999999999949</v>
      </c>
    </row>
    <row r="383" spans="24:31" ht="15.75">
      <c r="X383" s="60">
        <f t="shared" si="82"/>
        <v>1034</v>
      </c>
      <c r="Y383" s="61">
        <v>5.26</v>
      </c>
      <c r="AD383" s="76">
        <f t="shared" si="83"/>
        <v>38.00000000000027</v>
      </c>
      <c r="AE383" s="77">
        <f t="shared" si="81"/>
        <v>834.3999999999949</v>
      </c>
    </row>
    <row r="384" spans="24:31" ht="15.75">
      <c r="X384" s="60">
        <f>X383+1</f>
        <v>1035</v>
      </c>
      <c r="Y384" s="61">
        <v>5.13</v>
      </c>
      <c r="AD384" s="76">
        <f t="shared" si="83"/>
        <v>38.10000000000027</v>
      </c>
      <c r="AE384" s="77">
        <f t="shared" si="81"/>
        <v>833.8999999999949</v>
      </c>
    </row>
    <row r="385" spans="24:31" ht="15.75">
      <c r="X385" s="60">
        <f aca="true" t="shared" si="84" ref="X385:X400">X384+1</f>
        <v>1036</v>
      </c>
      <c r="Y385" s="61">
        <v>5</v>
      </c>
      <c r="AD385" s="76">
        <f t="shared" si="83"/>
        <v>38.20000000000027</v>
      </c>
      <c r="AE385" s="77">
        <f t="shared" si="81"/>
        <v>833.3999999999949</v>
      </c>
    </row>
    <row r="386" spans="24:31" ht="15.75">
      <c r="X386" s="60">
        <f t="shared" si="84"/>
        <v>1037</v>
      </c>
      <c r="Y386" s="61">
        <v>4.87</v>
      </c>
      <c r="AD386" s="76">
        <f t="shared" si="83"/>
        <v>38.300000000000274</v>
      </c>
      <c r="AE386" s="77">
        <f t="shared" si="81"/>
        <v>832.8999999999949</v>
      </c>
    </row>
    <row r="387" spans="24:31" ht="15.75">
      <c r="X387" s="60">
        <f t="shared" si="84"/>
        <v>1038</v>
      </c>
      <c r="Y387" s="61">
        <v>4.73</v>
      </c>
      <c r="AD387" s="76">
        <f t="shared" si="83"/>
        <v>38.400000000000276</v>
      </c>
      <c r="AE387" s="77">
        <f t="shared" si="81"/>
        <v>832.3999999999949</v>
      </c>
    </row>
    <row r="388" spans="24:31" ht="15.75">
      <c r="X388" s="60">
        <f t="shared" si="84"/>
        <v>1039</v>
      </c>
      <c r="Y388" s="61">
        <v>4.6</v>
      </c>
      <c r="AD388" s="76">
        <f t="shared" si="83"/>
        <v>38.50000000000028</v>
      </c>
      <c r="AE388" s="77">
        <f aca="true" t="shared" si="85" ref="AE388:AE402">AE387-0.5</f>
        <v>831.8999999999949</v>
      </c>
    </row>
    <row r="389" spans="24:31" ht="15.75">
      <c r="X389" s="60">
        <f t="shared" si="84"/>
        <v>1040</v>
      </c>
      <c r="Y389" s="61">
        <v>4.47</v>
      </c>
      <c r="AD389" s="76">
        <f aca="true" t="shared" si="86" ref="AD389:AD404">AD388+0.1</f>
        <v>38.60000000000028</v>
      </c>
      <c r="AE389" s="77">
        <f t="shared" si="85"/>
        <v>831.3999999999949</v>
      </c>
    </row>
    <row r="390" spans="24:31" ht="15.75">
      <c r="X390" s="60">
        <f t="shared" si="84"/>
        <v>1041</v>
      </c>
      <c r="Y390" s="61">
        <v>4.34</v>
      </c>
      <c r="AD390" s="76">
        <f t="shared" si="86"/>
        <v>38.70000000000028</v>
      </c>
      <c r="AE390" s="77">
        <f>AE389-0.4</f>
        <v>830.9999999999949</v>
      </c>
    </row>
    <row r="391" spans="24:31" ht="15.75">
      <c r="X391" s="60">
        <f t="shared" si="84"/>
        <v>1042</v>
      </c>
      <c r="Y391" s="61">
        <v>4.21</v>
      </c>
      <c r="AD391" s="76">
        <f t="shared" si="86"/>
        <v>38.80000000000028</v>
      </c>
      <c r="AE391" s="77">
        <f t="shared" si="85"/>
        <v>830.4999999999949</v>
      </c>
    </row>
    <row r="392" spans="24:31" ht="15.75">
      <c r="X392" s="60">
        <f t="shared" si="84"/>
        <v>1043</v>
      </c>
      <c r="Y392" s="61">
        <v>4.08</v>
      </c>
      <c r="AD392" s="76">
        <f t="shared" si="86"/>
        <v>38.90000000000028</v>
      </c>
      <c r="AE392" s="77">
        <f t="shared" si="85"/>
        <v>829.9999999999949</v>
      </c>
    </row>
    <row r="393" spans="24:31" ht="15.75">
      <c r="X393" s="60">
        <f t="shared" si="84"/>
        <v>1044</v>
      </c>
      <c r="Y393" s="61">
        <v>3.95</v>
      </c>
      <c r="AD393" s="76">
        <f t="shared" si="86"/>
        <v>39.000000000000284</v>
      </c>
      <c r="AE393" s="77">
        <f t="shared" si="85"/>
        <v>829.4999999999949</v>
      </c>
    </row>
    <row r="394" spans="24:31" ht="15.75">
      <c r="X394" s="60">
        <f t="shared" si="84"/>
        <v>1045</v>
      </c>
      <c r="Y394" s="61">
        <v>3.82</v>
      </c>
      <c r="AD394" s="76">
        <f t="shared" si="86"/>
        <v>39.100000000000286</v>
      </c>
      <c r="AE394" s="77">
        <f t="shared" si="85"/>
        <v>828.9999999999949</v>
      </c>
    </row>
    <row r="395" spans="24:31" ht="15.75">
      <c r="X395" s="60">
        <f t="shared" si="84"/>
        <v>1046</v>
      </c>
      <c r="Y395" s="61">
        <v>3.69</v>
      </c>
      <c r="AD395" s="76">
        <f t="shared" si="86"/>
        <v>39.20000000000029</v>
      </c>
      <c r="AE395" s="77">
        <f t="shared" si="85"/>
        <v>828.4999999999949</v>
      </c>
    </row>
    <row r="396" spans="24:31" ht="15.75">
      <c r="X396" s="60">
        <f t="shared" si="84"/>
        <v>1047</v>
      </c>
      <c r="Y396" s="61">
        <v>3.56</v>
      </c>
      <c r="AD396" s="76">
        <f t="shared" si="86"/>
        <v>39.30000000000029</v>
      </c>
      <c r="AE396" s="77">
        <f t="shared" si="85"/>
        <v>827.9999999999949</v>
      </c>
    </row>
    <row r="397" spans="24:31" ht="15.75">
      <c r="X397" s="60">
        <f t="shared" si="84"/>
        <v>1048</v>
      </c>
      <c r="Y397" s="61">
        <v>3.43</v>
      </c>
      <c r="AD397" s="76">
        <f t="shared" si="86"/>
        <v>39.40000000000029</v>
      </c>
      <c r="AE397" s="77">
        <f>AE396-0.4</f>
        <v>827.5999999999949</v>
      </c>
    </row>
    <row r="398" spans="24:31" ht="15.75">
      <c r="X398" s="60">
        <f t="shared" si="84"/>
        <v>1049</v>
      </c>
      <c r="Y398" s="61">
        <v>3.3</v>
      </c>
      <c r="AD398" s="76">
        <f t="shared" si="86"/>
        <v>39.50000000000029</v>
      </c>
      <c r="AE398" s="77">
        <f t="shared" si="85"/>
        <v>827.0999999999949</v>
      </c>
    </row>
    <row r="399" spans="24:31" ht="15.75">
      <c r="X399" s="60">
        <f t="shared" si="84"/>
        <v>1050</v>
      </c>
      <c r="Y399" s="61">
        <v>3.18</v>
      </c>
      <c r="AD399" s="76">
        <f t="shared" si="86"/>
        <v>39.60000000000029</v>
      </c>
      <c r="AE399" s="77">
        <f t="shared" si="85"/>
        <v>826.5999999999949</v>
      </c>
    </row>
    <row r="400" spans="24:31" ht="15.75">
      <c r="X400" s="60">
        <f t="shared" si="84"/>
        <v>1051</v>
      </c>
      <c r="Y400" s="61">
        <v>3.05</v>
      </c>
      <c r="AD400" s="76">
        <f t="shared" si="86"/>
        <v>39.700000000000294</v>
      </c>
      <c r="AE400" s="77">
        <f t="shared" si="85"/>
        <v>826.0999999999949</v>
      </c>
    </row>
    <row r="401" spans="24:31" ht="15.75">
      <c r="X401" s="60">
        <f aca="true" t="shared" si="87" ref="X401:X416">X400+1</f>
        <v>1052</v>
      </c>
      <c r="Y401" s="61">
        <v>2.92</v>
      </c>
      <c r="AD401" s="76">
        <f t="shared" si="86"/>
        <v>39.800000000000296</v>
      </c>
      <c r="AE401" s="77">
        <f t="shared" si="85"/>
        <v>825.5999999999949</v>
      </c>
    </row>
    <row r="402" spans="24:31" ht="15.75">
      <c r="X402" s="60">
        <f t="shared" si="87"/>
        <v>1053</v>
      </c>
      <c r="Y402" s="61">
        <v>2.79</v>
      </c>
      <c r="AD402" s="76">
        <f t="shared" si="86"/>
        <v>39.9000000000003</v>
      </c>
      <c r="AE402" s="77">
        <f t="shared" si="85"/>
        <v>825.0999999999949</v>
      </c>
    </row>
    <row r="403" spans="24:31" ht="15.75">
      <c r="X403" s="60">
        <f t="shared" si="87"/>
        <v>1054</v>
      </c>
      <c r="Y403" s="61">
        <v>2.66</v>
      </c>
      <c r="AD403" s="76">
        <f t="shared" si="86"/>
        <v>40.0000000000003</v>
      </c>
      <c r="AE403" s="77">
        <f>AE402-0.4</f>
        <v>824.6999999999949</v>
      </c>
    </row>
    <row r="404" spans="24:31" ht="15.75">
      <c r="X404" s="60">
        <f t="shared" si="87"/>
        <v>1055</v>
      </c>
      <c r="Y404" s="61">
        <v>2.54</v>
      </c>
      <c r="AD404" s="76">
        <f t="shared" si="86"/>
        <v>40.1000000000003</v>
      </c>
      <c r="AE404" s="77">
        <f aca="true" t="shared" si="88" ref="AE404:AE419">AE403-0.5</f>
        <v>824.1999999999949</v>
      </c>
    </row>
    <row r="405" spans="24:31" ht="15.75">
      <c r="X405" s="60">
        <f t="shared" si="87"/>
        <v>1056</v>
      </c>
      <c r="Y405" s="61">
        <v>2.41</v>
      </c>
      <c r="AD405" s="76">
        <f aca="true" t="shared" si="89" ref="AD405:AD420">AD404+0.1</f>
        <v>40.2000000000003</v>
      </c>
      <c r="AE405" s="77">
        <f t="shared" si="88"/>
        <v>823.6999999999949</v>
      </c>
    </row>
    <row r="406" spans="24:31" ht="15.75">
      <c r="X406" s="60">
        <f t="shared" si="87"/>
        <v>1057</v>
      </c>
      <c r="Y406" s="61">
        <v>2.28</v>
      </c>
      <c r="AD406" s="76">
        <f t="shared" si="89"/>
        <v>40.3000000000003</v>
      </c>
      <c r="AE406" s="77">
        <f t="shared" si="88"/>
        <v>823.1999999999949</v>
      </c>
    </row>
    <row r="407" spans="24:31" ht="15.75">
      <c r="X407" s="60">
        <f t="shared" si="87"/>
        <v>1058</v>
      </c>
      <c r="Y407" s="61">
        <v>2.16</v>
      </c>
      <c r="AD407" s="76">
        <f t="shared" si="89"/>
        <v>40.400000000000304</v>
      </c>
      <c r="AE407" s="77">
        <f t="shared" si="88"/>
        <v>822.6999999999949</v>
      </c>
    </row>
    <row r="408" spans="24:31" ht="15.75">
      <c r="X408" s="60">
        <f t="shared" si="87"/>
        <v>1059</v>
      </c>
      <c r="Y408" s="61">
        <v>2.03</v>
      </c>
      <c r="AD408" s="76">
        <f t="shared" si="89"/>
        <v>40.500000000000306</v>
      </c>
      <c r="AE408" s="77">
        <f>AE407-0.4</f>
        <v>822.299999999995</v>
      </c>
    </row>
    <row r="409" spans="24:31" ht="15.75">
      <c r="X409" s="60">
        <f t="shared" si="87"/>
        <v>1060</v>
      </c>
      <c r="Y409" s="61">
        <v>1.91</v>
      </c>
      <c r="AD409" s="76">
        <f t="shared" si="89"/>
        <v>40.60000000000031</v>
      </c>
      <c r="AE409" s="77">
        <f t="shared" si="88"/>
        <v>821.799999999995</v>
      </c>
    </row>
    <row r="410" spans="24:31" ht="15.75">
      <c r="X410" s="60">
        <f t="shared" si="87"/>
        <v>1061</v>
      </c>
      <c r="Y410" s="61">
        <v>1.78</v>
      </c>
      <c r="AD410" s="76">
        <f t="shared" si="89"/>
        <v>40.70000000000031</v>
      </c>
      <c r="AE410" s="77">
        <f t="shared" si="88"/>
        <v>821.299999999995</v>
      </c>
    </row>
    <row r="411" spans="24:31" ht="15.75">
      <c r="X411" s="60">
        <f t="shared" si="87"/>
        <v>1062</v>
      </c>
      <c r="Y411" s="61">
        <v>1.65</v>
      </c>
      <c r="AD411" s="76">
        <f t="shared" si="89"/>
        <v>40.80000000000031</v>
      </c>
      <c r="AE411" s="77">
        <f t="shared" si="88"/>
        <v>820.799999999995</v>
      </c>
    </row>
    <row r="412" spans="24:31" ht="15.75">
      <c r="X412" s="60">
        <f t="shared" si="87"/>
        <v>1063</v>
      </c>
      <c r="Y412" s="61">
        <v>1.53</v>
      </c>
      <c r="AD412" s="76">
        <f t="shared" si="89"/>
        <v>40.90000000000031</v>
      </c>
      <c r="AE412" s="77">
        <f>AE411-0.4</f>
        <v>820.399999999995</v>
      </c>
    </row>
    <row r="413" spans="24:31" ht="15.75">
      <c r="X413" s="60">
        <f t="shared" si="87"/>
        <v>1064</v>
      </c>
      <c r="Y413" s="61">
        <v>1.4</v>
      </c>
      <c r="AD413" s="76">
        <f t="shared" si="89"/>
        <v>41.00000000000031</v>
      </c>
      <c r="AE413" s="77">
        <f t="shared" si="88"/>
        <v>819.899999999995</v>
      </c>
    </row>
    <row r="414" spans="24:31" ht="15.75">
      <c r="X414" s="60">
        <f t="shared" si="87"/>
        <v>1065</v>
      </c>
      <c r="Y414" s="61">
        <v>1.28</v>
      </c>
      <c r="AD414" s="76">
        <f t="shared" si="89"/>
        <v>41.100000000000314</v>
      </c>
      <c r="AE414" s="77">
        <f t="shared" si="88"/>
        <v>819.399999999995</v>
      </c>
    </row>
    <row r="415" spans="24:31" ht="15.75">
      <c r="X415" s="60">
        <f t="shared" si="87"/>
        <v>1066</v>
      </c>
      <c r="Y415" s="61">
        <v>1.15</v>
      </c>
      <c r="AD415" s="76">
        <f t="shared" si="89"/>
        <v>41.200000000000315</v>
      </c>
      <c r="AE415" s="77">
        <f t="shared" si="88"/>
        <v>818.899999999995</v>
      </c>
    </row>
    <row r="416" spans="24:31" ht="15.75">
      <c r="X416" s="60">
        <f t="shared" si="87"/>
        <v>1067</v>
      </c>
      <c r="Y416" s="61">
        <v>1.03</v>
      </c>
      <c r="AD416" s="76">
        <f t="shared" si="89"/>
        <v>41.30000000000032</v>
      </c>
      <c r="AE416" s="77">
        <f>AE415-0.4</f>
        <v>818.499999999995</v>
      </c>
    </row>
    <row r="417" spans="24:31" ht="15.75">
      <c r="X417" s="60">
        <f aca="true" t="shared" si="90" ref="X417:X424">X416+1</f>
        <v>1068</v>
      </c>
      <c r="Y417" s="61">
        <v>0.91</v>
      </c>
      <c r="AD417" s="76">
        <f t="shared" si="89"/>
        <v>41.40000000000032</v>
      </c>
      <c r="AE417" s="77">
        <f t="shared" si="88"/>
        <v>817.999999999995</v>
      </c>
    </row>
    <row r="418" spans="24:31" ht="15.75">
      <c r="X418" s="60">
        <f t="shared" si="90"/>
        <v>1069</v>
      </c>
      <c r="Y418" s="61">
        <v>0.78</v>
      </c>
      <c r="AD418" s="76">
        <f t="shared" si="89"/>
        <v>41.50000000000032</v>
      </c>
      <c r="AE418" s="77">
        <f t="shared" si="88"/>
        <v>817.499999999995</v>
      </c>
    </row>
    <row r="419" spans="24:31" ht="15.75">
      <c r="X419" s="60">
        <f t="shared" si="90"/>
        <v>1070</v>
      </c>
      <c r="Y419" s="61">
        <v>0.66</v>
      </c>
      <c r="AD419" s="76">
        <f t="shared" si="89"/>
        <v>41.60000000000032</v>
      </c>
      <c r="AE419" s="77">
        <f t="shared" si="88"/>
        <v>816.999999999995</v>
      </c>
    </row>
    <row r="420" spans="24:31" ht="15.75">
      <c r="X420" s="60">
        <f t="shared" si="90"/>
        <v>1071</v>
      </c>
      <c r="Y420" s="61">
        <v>0.53</v>
      </c>
      <c r="AD420" s="76">
        <f t="shared" si="89"/>
        <v>41.70000000000032</v>
      </c>
      <c r="AE420" s="77">
        <f>AE419-0.4</f>
        <v>816.599999999995</v>
      </c>
    </row>
    <row r="421" spans="24:31" ht="15.75">
      <c r="X421" s="60">
        <f t="shared" si="90"/>
        <v>1072</v>
      </c>
      <c r="Y421" s="61">
        <v>0.41</v>
      </c>
      <c r="AD421" s="76">
        <f aca="true" t="shared" si="91" ref="AD421:AD436">AD420+0.1</f>
        <v>41.800000000000324</v>
      </c>
      <c r="AE421" s="77">
        <f aca="true" t="shared" si="92" ref="AE421:AE434">AE420-0.5</f>
        <v>816.099999999995</v>
      </c>
    </row>
    <row r="422" spans="24:31" ht="15.75">
      <c r="X422" s="60">
        <f t="shared" si="90"/>
        <v>1073</v>
      </c>
      <c r="Y422" s="61">
        <v>0.29</v>
      </c>
      <c r="AD422" s="76">
        <f t="shared" si="91"/>
        <v>41.900000000000325</v>
      </c>
      <c r="AE422" s="77">
        <f t="shared" si="92"/>
        <v>815.599999999995</v>
      </c>
    </row>
    <row r="423" spans="24:31" ht="15.75">
      <c r="X423" s="60">
        <f t="shared" si="90"/>
        <v>1074</v>
      </c>
      <c r="Y423" s="61">
        <v>0.17</v>
      </c>
      <c r="AD423" s="76">
        <f t="shared" si="91"/>
        <v>42.00000000000033</v>
      </c>
      <c r="AE423" s="77">
        <f>AE422-0.4</f>
        <v>815.199999999995</v>
      </c>
    </row>
    <row r="424" spans="24:31" ht="16.5" thickBot="1">
      <c r="X424" s="62">
        <f t="shared" si="90"/>
        <v>1075</v>
      </c>
      <c r="Y424" s="63">
        <v>0.04</v>
      </c>
      <c r="AD424" s="76">
        <f t="shared" si="91"/>
        <v>42.10000000000033</v>
      </c>
      <c r="AE424" s="77">
        <f t="shared" si="92"/>
        <v>814.699999999995</v>
      </c>
    </row>
    <row r="425" spans="24:31" ht="15.75">
      <c r="X425" s="64"/>
      <c r="Y425" s="65"/>
      <c r="AD425" s="76">
        <f t="shared" si="91"/>
        <v>42.20000000000033</v>
      </c>
      <c r="AE425" s="77">
        <f t="shared" si="92"/>
        <v>814.199999999995</v>
      </c>
    </row>
    <row r="426" spans="24:31" ht="15.75">
      <c r="X426" s="64"/>
      <c r="Y426" s="65"/>
      <c r="AD426" s="76">
        <f t="shared" si="91"/>
        <v>42.30000000000033</v>
      </c>
      <c r="AE426" s="77">
        <f>AE425-0.4</f>
        <v>813.7999999999951</v>
      </c>
    </row>
    <row r="427" spans="24:31" ht="15.75">
      <c r="X427" s="64"/>
      <c r="Y427" s="65"/>
      <c r="AD427" s="76">
        <f t="shared" si="91"/>
        <v>42.40000000000033</v>
      </c>
      <c r="AE427" s="77">
        <f t="shared" si="92"/>
        <v>813.2999999999951</v>
      </c>
    </row>
    <row r="428" spans="24:31" ht="15.75">
      <c r="X428" s="64"/>
      <c r="Y428" s="65"/>
      <c r="AD428" s="76">
        <f t="shared" si="91"/>
        <v>42.500000000000334</v>
      </c>
      <c r="AE428" s="77">
        <f t="shared" si="92"/>
        <v>812.7999999999951</v>
      </c>
    </row>
    <row r="429" spans="24:31" ht="15.75">
      <c r="X429" s="64"/>
      <c r="Y429" s="65"/>
      <c r="AD429" s="76">
        <f t="shared" si="91"/>
        <v>42.600000000000335</v>
      </c>
      <c r="AE429" s="77">
        <f>AE428-0.4</f>
        <v>812.3999999999951</v>
      </c>
    </row>
    <row r="430" spans="24:31" ht="15.75">
      <c r="X430" s="64"/>
      <c r="Y430" s="65"/>
      <c r="AD430" s="76">
        <f t="shared" si="91"/>
        <v>42.70000000000034</v>
      </c>
      <c r="AE430" s="77">
        <f t="shared" si="92"/>
        <v>811.8999999999951</v>
      </c>
    </row>
    <row r="431" spans="24:31" ht="15.75">
      <c r="X431" s="64"/>
      <c r="Y431" s="65"/>
      <c r="AD431" s="76">
        <f t="shared" si="91"/>
        <v>42.80000000000034</v>
      </c>
      <c r="AE431" s="77">
        <f t="shared" si="92"/>
        <v>811.3999999999951</v>
      </c>
    </row>
    <row r="432" spans="24:31" ht="15.75">
      <c r="X432" s="64"/>
      <c r="Y432" s="65"/>
      <c r="AD432" s="76">
        <f t="shared" si="91"/>
        <v>42.90000000000034</v>
      </c>
      <c r="AE432" s="77">
        <f>AE431-0.4</f>
        <v>810.9999999999951</v>
      </c>
    </row>
    <row r="433" spans="24:31" ht="15.75">
      <c r="X433" s="64"/>
      <c r="Y433" s="65"/>
      <c r="AD433" s="76">
        <f t="shared" si="91"/>
        <v>43.00000000000034</v>
      </c>
      <c r="AE433" s="77">
        <f t="shared" si="92"/>
        <v>810.4999999999951</v>
      </c>
    </row>
    <row r="434" spans="24:31" ht="15.75">
      <c r="X434" s="64"/>
      <c r="Y434" s="65"/>
      <c r="AD434" s="76">
        <f t="shared" si="91"/>
        <v>43.10000000000034</v>
      </c>
      <c r="AE434" s="77">
        <f t="shared" si="92"/>
        <v>809.9999999999951</v>
      </c>
    </row>
    <row r="435" spans="24:31" ht="15.75">
      <c r="X435" s="64"/>
      <c r="Y435" s="65"/>
      <c r="AD435" s="76">
        <f t="shared" si="91"/>
        <v>43.200000000000344</v>
      </c>
      <c r="AE435" s="77">
        <f>AE434-0.4</f>
        <v>809.5999999999951</v>
      </c>
    </row>
    <row r="436" spans="24:31" ht="15.75">
      <c r="X436" s="64"/>
      <c r="Y436" s="65"/>
      <c r="AD436" s="76">
        <f t="shared" si="91"/>
        <v>43.300000000000345</v>
      </c>
      <c r="AE436" s="77">
        <f aca="true" t="shared" si="93" ref="AE436:AE449">AE435-0.5</f>
        <v>809.0999999999951</v>
      </c>
    </row>
    <row r="437" spans="24:31" ht="15.75">
      <c r="X437" s="64"/>
      <c r="Y437" s="65"/>
      <c r="AD437" s="76">
        <f aca="true" t="shared" si="94" ref="AD437:AD452">AD436+0.1</f>
        <v>43.40000000000035</v>
      </c>
      <c r="AE437" s="77">
        <f t="shared" si="93"/>
        <v>808.5999999999951</v>
      </c>
    </row>
    <row r="438" spans="24:31" ht="15.75">
      <c r="X438" s="64"/>
      <c r="Y438" s="65"/>
      <c r="AD438" s="76">
        <f t="shared" si="94"/>
        <v>43.50000000000035</v>
      </c>
      <c r="AE438" s="77">
        <f>AE437-0.4</f>
        <v>808.1999999999952</v>
      </c>
    </row>
    <row r="439" spans="24:31" ht="15.75">
      <c r="X439" s="64"/>
      <c r="Y439" s="65"/>
      <c r="AD439" s="76">
        <f t="shared" si="94"/>
        <v>43.60000000000035</v>
      </c>
      <c r="AE439" s="77">
        <f t="shared" si="93"/>
        <v>807.6999999999952</v>
      </c>
    </row>
    <row r="440" spans="24:31" ht="15.75">
      <c r="X440" s="64"/>
      <c r="Y440" s="65"/>
      <c r="AD440" s="76">
        <f t="shared" si="94"/>
        <v>43.70000000000035</v>
      </c>
      <c r="AE440" s="77">
        <f>AE439-0.4</f>
        <v>807.2999999999952</v>
      </c>
    </row>
    <row r="441" spans="24:31" ht="15.75">
      <c r="X441" s="64"/>
      <c r="Y441" s="65"/>
      <c r="AD441" s="76">
        <f t="shared" si="94"/>
        <v>43.80000000000035</v>
      </c>
      <c r="AE441" s="77">
        <f t="shared" si="93"/>
        <v>806.7999999999952</v>
      </c>
    </row>
    <row r="442" spans="24:31" ht="15.75">
      <c r="X442" s="64"/>
      <c r="Y442" s="65"/>
      <c r="AD442" s="76">
        <f t="shared" si="94"/>
        <v>43.900000000000354</v>
      </c>
      <c r="AE442" s="77">
        <f t="shared" si="93"/>
        <v>806.2999999999952</v>
      </c>
    </row>
    <row r="443" spans="24:31" ht="15.75">
      <c r="X443" s="64"/>
      <c r="Y443" s="65"/>
      <c r="AD443" s="76">
        <f t="shared" si="94"/>
        <v>44.000000000000355</v>
      </c>
      <c r="AE443" s="77">
        <f>AE442-0.4</f>
        <v>805.8999999999952</v>
      </c>
    </row>
    <row r="444" spans="24:31" ht="15.75">
      <c r="X444" s="64"/>
      <c r="Y444" s="65"/>
      <c r="AD444" s="76">
        <f t="shared" si="94"/>
        <v>44.10000000000036</v>
      </c>
      <c r="AE444" s="77">
        <f t="shared" si="93"/>
        <v>805.3999999999952</v>
      </c>
    </row>
    <row r="445" spans="24:31" ht="15.75">
      <c r="X445" s="64"/>
      <c r="Y445" s="65"/>
      <c r="AD445" s="76">
        <f t="shared" si="94"/>
        <v>44.20000000000036</v>
      </c>
      <c r="AE445" s="77">
        <f>AE444-0.4</f>
        <v>804.9999999999952</v>
      </c>
    </row>
    <row r="446" spans="24:31" ht="15.75">
      <c r="X446" s="64"/>
      <c r="Y446" s="65"/>
      <c r="AD446" s="76">
        <f t="shared" si="94"/>
        <v>44.30000000000036</v>
      </c>
      <c r="AE446" s="77">
        <f t="shared" si="93"/>
        <v>804.4999999999952</v>
      </c>
    </row>
    <row r="447" spans="24:31" ht="15.75">
      <c r="X447" s="64"/>
      <c r="Y447" s="65"/>
      <c r="AD447" s="76">
        <f t="shared" si="94"/>
        <v>44.40000000000036</v>
      </c>
      <c r="AE447" s="77">
        <f>AE446-0.4</f>
        <v>804.0999999999952</v>
      </c>
    </row>
    <row r="448" spans="24:31" ht="15.75">
      <c r="X448" s="64"/>
      <c r="Y448" s="65"/>
      <c r="AD448" s="76">
        <f t="shared" si="94"/>
        <v>44.50000000000036</v>
      </c>
      <c r="AE448" s="77">
        <f t="shared" si="93"/>
        <v>803.5999999999952</v>
      </c>
    </row>
    <row r="449" spans="24:31" ht="15.75">
      <c r="X449" s="64"/>
      <c r="Y449" s="65"/>
      <c r="AD449" s="76">
        <f t="shared" si="94"/>
        <v>44.600000000000364</v>
      </c>
      <c r="AE449" s="77">
        <f t="shared" si="93"/>
        <v>803.0999999999952</v>
      </c>
    </row>
    <row r="450" spans="24:31" ht="15.75">
      <c r="X450" s="64"/>
      <c r="Y450" s="65"/>
      <c r="AD450" s="76">
        <f t="shared" si="94"/>
        <v>44.700000000000365</v>
      </c>
      <c r="AE450" s="77">
        <f>AE449-0.4</f>
        <v>802.6999999999953</v>
      </c>
    </row>
    <row r="451" spans="24:31" ht="15.75">
      <c r="X451" s="64"/>
      <c r="Y451" s="65"/>
      <c r="AD451" s="76">
        <f t="shared" si="94"/>
        <v>44.80000000000037</v>
      </c>
      <c r="AE451" s="77">
        <f aca="true" t="shared" si="95" ref="AE451:AE465">AE450-0.5</f>
        <v>802.1999999999953</v>
      </c>
    </row>
    <row r="452" spans="24:31" ht="15.75">
      <c r="X452" s="64"/>
      <c r="Y452" s="65"/>
      <c r="AD452" s="76">
        <f t="shared" si="94"/>
        <v>44.90000000000037</v>
      </c>
      <c r="AE452" s="77">
        <f>AE451-0.4</f>
        <v>801.7999999999953</v>
      </c>
    </row>
    <row r="453" spans="24:31" ht="15.75">
      <c r="X453" s="64"/>
      <c r="Y453" s="65"/>
      <c r="AD453" s="76">
        <f aca="true" t="shared" si="96" ref="AD453:AD468">AD452+0.1</f>
        <v>45.00000000000037</v>
      </c>
      <c r="AE453" s="77">
        <f t="shared" si="95"/>
        <v>801.2999999999953</v>
      </c>
    </row>
    <row r="454" spans="24:31" ht="15.75">
      <c r="X454" s="64"/>
      <c r="Y454" s="65"/>
      <c r="AD454" s="76">
        <f t="shared" si="96"/>
        <v>45.10000000000037</v>
      </c>
      <c r="AE454" s="77">
        <f>AE453-0.4</f>
        <v>800.8999999999953</v>
      </c>
    </row>
    <row r="455" spans="24:31" ht="15.75">
      <c r="X455" s="64"/>
      <c r="Y455" s="65"/>
      <c r="AD455" s="76">
        <f t="shared" si="96"/>
        <v>45.20000000000037</v>
      </c>
      <c r="AE455" s="77">
        <f t="shared" si="95"/>
        <v>800.3999999999953</v>
      </c>
    </row>
    <row r="456" spans="24:31" ht="15.75">
      <c r="X456" s="64"/>
      <c r="Y456" s="65"/>
      <c r="AD456" s="76">
        <f t="shared" si="96"/>
        <v>45.300000000000374</v>
      </c>
      <c r="AE456" s="77">
        <f>AE455-0.4</f>
        <v>799.9999999999953</v>
      </c>
    </row>
    <row r="457" spans="24:31" ht="15.75">
      <c r="X457" s="64"/>
      <c r="Y457" s="65"/>
      <c r="AD457" s="76">
        <f t="shared" si="96"/>
        <v>45.400000000000375</v>
      </c>
      <c r="AE457" s="77">
        <f t="shared" si="95"/>
        <v>799.4999999999953</v>
      </c>
    </row>
    <row r="458" spans="24:31" ht="15.75">
      <c r="X458" s="64"/>
      <c r="Y458" s="65"/>
      <c r="AD458" s="76">
        <f t="shared" si="96"/>
        <v>45.50000000000038</v>
      </c>
      <c r="AE458" s="77">
        <f>AE457-0.4</f>
        <v>799.0999999999954</v>
      </c>
    </row>
    <row r="459" spans="24:31" ht="15.75">
      <c r="X459" s="64"/>
      <c r="Y459" s="65"/>
      <c r="AD459" s="76">
        <f t="shared" si="96"/>
        <v>45.60000000000038</v>
      </c>
      <c r="AE459" s="77">
        <f t="shared" si="95"/>
        <v>798.5999999999954</v>
      </c>
    </row>
    <row r="460" spans="24:31" ht="15.75">
      <c r="X460" s="64"/>
      <c r="Y460" s="65"/>
      <c r="AD460" s="76">
        <f t="shared" si="96"/>
        <v>45.70000000000038</v>
      </c>
      <c r="AE460" s="77">
        <f>AE459-0.4</f>
        <v>798.1999999999954</v>
      </c>
    </row>
    <row r="461" spans="24:31" ht="15.75">
      <c r="X461" s="64"/>
      <c r="Y461" s="65"/>
      <c r="AD461" s="76">
        <f t="shared" si="96"/>
        <v>45.80000000000038</v>
      </c>
      <c r="AE461" s="77">
        <f t="shared" si="95"/>
        <v>797.6999999999954</v>
      </c>
    </row>
    <row r="462" spans="24:31" ht="15.75">
      <c r="X462" s="64"/>
      <c r="Y462" s="65"/>
      <c r="AD462" s="76">
        <f t="shared" si="96"/>
        <v>45.90000000000038</v>
      </c>
      <c r="AE462" s="77">
        <f>AE461-0.4</f>
        <v>797.2999999999954</v>
      </c>
    </row>
    <row r="463" spans="24:31" ht="15.75">
      <c r="X463" s="64"/>
      <c r="Y463" s="65"/>
      <c r="AD463" s="76">
        <f t="shared" si="96"/>
        <v>46.000000000000384</v>
      </c>
      <c r="AE463" s="77">
        <f t="shared" si="95"/>
        <v>796.7999999999954</v>
      </c>
    </row>
    <row r="464" spans="24:31" ht="15.75">
      <c r="X464" s="64"/>
      <c r="Y464" s="65"/>
      <c r="AD464" s="76">
        <f t="shared" si="96"/>
        <v>46.100000000000385</v>
      </c>
      <c r="AE464" s="77">
        <f>AE463-0.4</f>
        <v>796.3999999999954</v>
      </c>
    </row>
    <row r="465" spans="24:31" ht="15.75">
      <c r="X465" s="64"/>
      <c r="Y465" s="65"/>
      <c r="AD465" s="76">
        <f t="shared" si="96"/>
        <v>46.20000000000039</v>
      </c>
      <c r="AE465" s="77">
        <f t="shared" si="95"/>
        <v>795.8999999999954</v>
      </c>
    </row>
    <row r="466" spans="24:31" ht="15.75">
      <c r="X466" s="64"/>
      <c r="Y466" s="65"/>
      <c r="AD466" s="76">
        <f t="shared" si="96"/>
        <v>46.30000000000039</v>
      </c>
      <c r="AE466" s="77">
        <f>AE465-0.4</f>
        <v>795.4999999999955</v>
      </c>
    </row>
    <row r="467" spans="24:31" ht="15.75">
      <c r="X467" s="64"/>
      <c r="Y467" s="65"/>
      <c r="AD467" s="76">
        <f t="shared" si="96"/>
        <v>46.40000000000039</v>
      </c>
      <c r="AE467" s="77">
        <f>AE466-0.5</f>
        <v>794.9999999999955</v>
      </c>
    </row>
    <row r="468" spans="24:31" ht="15.75">
      <c r="X468" s="64"/>
      <c r="Y468" s="65"/>
      <c r="AD468" s="76">
        <f t="shared" si="96"/>
        <v>46.50000000000039</v>
      </c>
      <c r="AE468" s="77">
        <f>AE467-0.4</f>
        <v>794.5999999999955</v>
      </c>
    </row>
    <row r="469" spans="24:31" ht="15.75">
      <c r="X469" s="64"/>
      <c r="Y469" s="65"/>
      <c r="AD469" s="76">
        <f aca="true" t="shared" si="97" ref="AD469:AD484">AD468+0.1</f>
        <v>46.60000000000039</v>
      </c>
      <c r="AE469" s="77">
        <f>AE468-0.5</f>
        <v>794.0999999999955</v>
      </c>
    </row>
    <row r="470" spans="24:31" ht="15.75">
      <c r="X470" s="64"/>
      <c r="Y470" s="65"/>
      <c r="AD470" s="76">
        <f t="shared" si="97"/>
        <v>46.700000000000394</v>
      </c>
      <c r="AE470" s="77">
        <f>AE469-0.4</f>
        <v>793.6999999999955</v>
      </c>
    </row>
    <row r="471" spans="24:31" ht="15.75">
      <c r="X471" s="64"/>
      <c r="Y471" s="65"/>
      <c r="AD471" s="76">
        <f t="shared" si="97"/>
        <v>46.800000000000395</v>
      </c>
      <c r="AE471" s="77">
        <f>AE470-0.5</f>
        <v>793.1999999999955</v>
      </c>
    </row>
    <row r="472" spans="24:31" ht="15.75">
      <c r="X472" s="64"/>
      <c r="Y472" s="65"/>
      <c r="AD472" s="76">
        <f t="shared" si="97"/>
        <v>46.9000000000004</v>
      </c>
      <c r="AE472" s="77">
        <f>AE471-0.4</f>
        <v>792.7999999999955</v>
      </c>
    </row>
    <row r="473" spans="24:31" ht="15.75">
      <c r="X473" s="64"/>
      <c r="Y473" s="65"/>
      <c r="AD473" s="76">
        <f t="shared" si="97"/>
        <v>47.0000000000004</v>
      </c>
      <c r="AE473" s="77">
        <f aca="true" t="shared" si="98" ref="AE473:AE488">AE472-0.4</f>
        <v>792.3999999999955</v>
      </c>
    </row>
    <row r="474" spans="24:31" ht="15.75">
      <c r="X474" s="64"/>
      <c r="Y474" s="65"/>
      <c r="AD474" s="76">
        <f t="shared" si="97"/>
        <v>47.1000000000004</v>
      </c>
      <c r="AE474" s="77">
        <f>AE473-0.5</f>
        <v>791.8999999999955</v>
      </c>
    </row>
    <row r="475" spans="24:31" ht="15.75">
      <c r="X475" s="64"/>
      <c r="Y475" s="65"/>
      <c r="AD475" s="76">
        <f t="shared" si="97"/>
        <v>47.2000000000004</v>
      </c>
      <c r="AE475" s="77">
        <f t="shared" si="98"/>
        <v>791.4999999999956</v>
      </c>
    </row>
    <row r="476" spans="24:31" ht="15.75">
      <c r="X476" s="64"/>
      <c r="Y476" s="65"/>
      <c r="AD476" s="76">
        <f t="shared" si="97"/>
        <v>47.3000000000004</v>
      </c>
      <c r="AE476" s="77">
        <f>AE475-0.5</f>
        <v>790.9999999999956</v>
      </c>
    </row>
    <row r="477" spans="24:31" ht="15.75">
      <c r="X477" s="64"/>
      <c r="Y477" s="65"/>
      <c r="AD477" s="76">
        <f t="shared" si="97"/>
        <v>47.400000000000404</v>
      </c>
      <c r="AE477" s="77">
        <f t="shared" si="98"/>
        <v>790.5999999999956</v>
      </c>
    </row>
    <row r="478" spans="24:31" ht="15.75">
      <c r="X478" s="64"/>
      <c r="Y478" s="65"/>
      <c r="AD478" s="76">
        <f t="shared" si="97"/>
        <v>47.500000000000405</v>
      </c>
      <c r="AE478" s="77">
        <f>AE477-0.5</f>
        <v>790.0999999999956</v>
      </c>
    </row>
    <row r="479" spans="24:31" ht="15.75">
      <c r="X479" s="64"/>
      <c r="Y479" s="65"/>
      <c r="AD479" s="76">
        <f t="shared" si="97"/>
        <v>47.600000000000406</v>
      </c>
      <c r="AE479" s="77">
        <f t="shared" si="98"/>
        <v>789.6999999999956</v>
      </c>
    </row>
    <row r="480" spans="24:31" ht="15.75">
      <c r="X480" s="64"/>
      <c r="Y480" s="65"/>
      <c r="AD480" s="76">
        <f t="shared" si="97"/>
        <v>47.70000000000041</v>
      </c>
      <c r="AE480" s="77">
        <f t="shared" si="98"/>
        <v>789.2999999999956</v>
      </c>
    </row>
    <row r="481" spans="24:31" ht="15.75">
      <c r="X481" s="64"/>
      <c r="Y481" s="65"/>
      <c r="AD481" s="76">
        <f t="shared" si="97"/>
        <v>47.80000000000041</v>
      </c>
      <c r="AE481" s="77">
        <f>AE480-0.5</f>
        <v>788.7999999999956</v>
      </c>
    </row>
    <row r="482" spans="24:31" ht="15.75">
      <c r="X482" s="64"/>
      <c r="Y482" s="65"/>
      <c r="AD482" s="76">
        <f t="shared" si="97"/>
        <v>47.90000000000041</v>
      </c>
      <c r="AE482" s="77">
        <f t="shared" si="98"/>
        <v>788.3999999999957</v>
      </c>
    </row>
    <row r="483" spans="24:31" ht="15.75">
      <c r="X483" s="64"/>
      <c r="Y483" s="65"/>
      <c r="AD483" s="76">
        <f t="shared" si="97"/>
        <v>48.00000000000041</v>
      </c>
      <c r="AE483" s="77">
        <f>AE482-0.5</f>
        <v>787.8999999999957</v>
      </c>
    </row>
    <row r="484" spans="24:31" ht="15.75">
      <c r="X484" s="64"/>
      <c r="Y484" s="65"/>
      <c r="AD484" s="76">
        <f t="shared" si="97"/>
        <v>48.10000000000041</v>
      </c>
      <c r="AE484" s="77">
        <f t="shared" si="98"/>
        <v>787.4999999999957</v>
      </c>
    </row>
    <row r="485" spans="24:31" ht="15.75">
      <c r="X485" s="64"/>
      <c r="Y485" s="65"/>
      <c r="AD485" s="76">
        <f aca="true" t="shared" si="99" ref="AD485:AD500">AD484+0.1</f>
        <v>48.200000000000415</v>
      </c>
      <c r="AE485" s="77">
        <f t="shared" si="98"/>
        <v>787.0999999999957</v>
      </c>
    </row>
    <row r="486" spans="24:31" ht="15.75">
      <c r="X486" s="64"/>
      <c r="Y486" s="65"/>
      <c r="AD486" s="76">
        <f t="shared" si="99"/>
        <v>48.300000000000416</v>
      </c>
      <c r="AE486" s="77">
        <f>AE485-0.5</f>
        <v>786.5999999999957</v>
      </c>
    </row>
    <row r="487" spans="24:31" ht="15.75">
      <c r="X487" s="64"/>
      <c r="Y487" s="65"/>
      <c r="AD487" s="76">
        <f t="shared" si="99"/>
        <v>48.40000000000042</v>
      </c>
      <c r="AE487" s="77">
        <f t="shared" si="98"/>
        <v>786.1999999999957</v>
      </c>
    </row>
    <row r="488" spans="24:31" ht="15.75">
      <c r="X488" s="64"/>
      <c r="Y488" s="65"/>
      <c r="AD488" s="76">
        <f t="shared" si="99"/>
        <v>48.50000000000042</v>
      </c>
      <c r="AE488" s="77">
        <f t="shared" si="98"/>
        <v>785.7999999999957</v>
      </c>
    </row>
    <row r="489" spans="24:31" ht="15.75">
      <c r="X489" s="64"/>
      <c r="Y489" s="65"/>
      <c r="AD489" s="76">
        <f t="shared" si="99"/>
        <v>48.60000000000042</v>
      </c>
      <c r="AE489" s="77">
        <f>AE488-0.5</f>
        <v>785.2999999999957</v>
      </c>
    </row>
    <row r="490" spans="24:31" ht="15.75">
      <c r="X490" s="64"/>
      <c r="Y490" s="65"/>
      <c r="AD490" s="76">
        <f t="shared" si="99"/>
        <v>48.70000000000042</v>
      </c>
      <c r="AE490" s="77">
        <f aca="true" t="shared" si="100" ref="AE490:AE504">AE489-0.4</f>
        <v>784.8999999999958</v>
      </c>
    </row>
    <row r="491" spans="24:31" ht="15.75">
      <c r="X491" s="64"/>
      <c r="Y491" s="65"/>
      <c r="AD491" s="76">
        <f t="shared" si="99"/>
        <v>48.80000000000042</v>
      </c>
      <c r="AE491" s="77">
        <f t="shared" si="100"/>
        <v>784.4999999999958</v>
      </c>
    </row>
    <row r="492" spans="24:31" ht="15.75">
      <c r="X492" s="64"/>
      <c r="Y492" s="65"/>
      <c r="AD492" s="76">
        <f t="shared" si="99"/>
        <v>48.900000000000425</v>
      </c>
      <c r="AE492" s="77">
        <f>AE491-0.5</f>
        <v>783.9999999999958</v>
      </c>
    </row>
    <row r="493" spans="24:31" ht="15.75">
      <c r="X493" s="64"/>
      <c r="Y493" s="65"/>
      <c r="AD493" s="76">
        <f t="shared" si="99"/>
        <v>49.000000000000426</v>
      </c>
      <c r="AE493" s="77">
        <f t="shared" si="100"/>
        <v>783.5999999999958</v>
      </c>
    </row>
    <row r="494" spans="24:31" ht="15.75">
      <c r="X494" s="64"/>
      <c r="Y494" s="65"/>
      <c r="AD494" s="76">
        <f t="shared" si="99"/>
        <v>49.10000000000043</v>
      </c>
      <c r="AE494" s="77">
        <f t="shared" si="100"/>
        <v>783.1999999999958</v>
      </c>
    </row>
    <row r="495" spans="24:31" ht="15.75">
      <c r="X495" s="64"/>
      <c r="Y495" s="65"/>
      <c r="AD495" s="76">
        <f t="shared" si="99"/>
        <v>49.20000000000043</v>
      </c>
      <c r="AE495" s="77">
        <f>AE494-0.5</f>
        <v>782.6999999999958</v>
      </c>
    </row>
    <row r="496" spans="24:31" ht="15.75">
      <c r="X496" s="64"/>
      <c r="Y496" s="65"/>
      <c r="AD496" s="76">
        <f t="shared" si="99"/>
        <v>49.30000000000043</v>
      </c>
      <c r="AE496" s="77">
        <f t="shared" si="100"/>
        <v>782.2999999999959</v>
      </c>
    </row>
    <row r="497" spans="24:31" ht="15.75">
      <c r="X497" s="64"/>
      <c r="Y497" s="65"/>
      <c r="AD497" s="76">
        <f t="shared" si="99"/>
        <v>49.40000000000043</v>
      </c>
      <c r="AE497" s="77">
        <f t="shared" si="100"/>
        <v>781.8999999999959</v>
      </c>
    </row>
    <row r="498" spans="24:31" ht="15.75">
      <c r="X498" s="64"/>
      <c r="Y498" s="65"/>
      <c r="AD498" s="76">
        <f t="shared" si="99"/>
        <v>49.50000000000043</v>
      </c>
      <c r="AE498" s="77">
        <f>AE497-0.5</f>
        <v>781.3999999999959</v>
      </c>
    </row>
    <row r="499" spans="24:31" ht="15.75">
      <c r="X499" s="64"/>
      <c r="Y499" s="65"/>
      <c r="AD499" s="76">
        <f t="shared" si="99"/>
        <v>49.600000000000435</v>
      </c>
      <c r="AE499" s="77">
        <f t="shared" si="100"/>
        <v>780.9999999999959</v>
      </c>
    </row>
    <row r="500" spans="24:31" ht="15.75">
      <c r="X500" s="64"/>
      <c r="Y500" s="65"/>
      <c r="AD500" s="76">
        <f t="shared" si="99"/>
        <v>49.700000000000436</v>
      </c>
      <c r="AE500" s="77">
        <f t="shared" si="100"/>
        <v>780.5999999999959</v>
      </c>
    </row>
    <row r="501" spans="24:31" ht="15.75">
      <c r="X501" s="64"/>
      <c r="Y501" s="65"/>
      <c r="AD501" s="76">
        <f aca="true" t="shared" si="101" ref="AD501:AD516">AD500+0.1</f>
        <v>49.80000000000044</v>
      </c>
      <c r="AE501" s="77">
        <f t="shared" si="100"/>
        <v>780.199999999996</v>
      </c>
    </row>
    <row r="502" spans="24:31" ht="15.75">
      <c r="X502" s="64"/>
      <c r="Y502" s="65"/>
      <c r="AD502" s="76">
        <f t="shared" si="101"/>
        <v>49.90000000000044</v>
      </c>
      <c r="AE502" s="77">
        <f>AE501-0.5</f>
        <v>779.699999999996</v>
      </c>
    </row>
    <row r="503" spans="24:31" ht="15.75">
      <c r="X503" s="64"/>
      <c r="Y503" s="65"/>
      <c r="AD503" s="76">
        <f t="shared" si="101"/>
        <v>50.00000000000044</v>
      </c>
      <c r="AE503" s="77">
        <f t="shared" si="100"/>
        <v>779.299999999996</v>
      </c>
    </row>
    <row r="504" spans="24:31" ht="15.75">
      <c r="X504" s="64"/>
      <c r="Y504" s="65"/>
      <c r="AD504" s="76">
        <f t="shared" si="101"/>
        <v>50.10000000000044</v>
      </c>
      <c r="AE504" s="77">
        <f t="shared" si="100"/>
        <v>778.899999999996</v>
      </c>
    </row>
    <row r="505" spans="24:31" ht="15.75">
      <c r="X505" s="64"/>
      <c r="Y505" s="65"/>
      <c r="AD505" s="76">
        <f t="shared" si="101"/>
        <v>50.20000000000044</v>
      </c>
      <c r="AE505" s="77">
        <f>AE504-0.5</f>
        <v>778.399999999996</v>
      </c>
    </row>
    <row r="506" spans="24:31" ht="15.75">
      <c r="X506" s="64"/>
      <c r="Y506" s="65"/>
      <c r="AD506" s="76">
        <f t="shared" si="101"/>
        <v>50.300000000000445</v>
      </c>
      <c r="AE506" s="77">
        <f aca="true" t="shared" si="102" ref="AE506:AE521">AE505-0.4</f>
        <v>777.999999999996</v>
      </c>
    </row>
    <row r="507" spans="24:31" ht="15.75">
      <c r="X507" s="64"/>
      <c r="Y507" s="65"/>
      <c r="AD507" s="76">
        <f t="shared" si="101"/>
        <v>50.400000000000446</v>
      </c>
      <c r="AE507" s="77">
        <f t="shared" si="102"/>
        <v>777.599999999996</v>
      </c>
    </row>
    <row r="508" spans="24:31" ht="15.75">
      <c r="X508" s="64"/>
      <c r="Y508" s="65"/>
      <c r="AD508" s="76">
        <f t="shared" si="101"/>
        <v>50.50000000000045</v>
      </c>
      <c r="AE508" s="77">
        <f t="shared" si="102"/>
        <v>777.1999999999961</v>
      </c>
    </row>
    <row r="509" spans="24:31" ht="15.75">
      <c r="X509" s="64"/>
      <c r="Y509" s="65"/>
      <c r="AD509" s="76">
        <f t="shared" si="101"/>
        <v>50.60000000000045</v>
      </c>
      <c r="AE509" s="77">
        <f>AE508-0.5</f>
        <v>776.6999999999961</v>
      </c>
    </row>
    <row r="510" spans="24:31" ht="15.75">
      <c r="X510" s="64"/>
      <c r="Y510" s="65"/>
      <c r="AD510" s="76">
        <f t="shared" si="101"/>
        <v>50.70000000000045</v>
      </c>
      <c r="AE510" s="77">
        <f t="shared" si="102"/>
        <v>776.2999999999961</v>
      </c>
    </row>
    <row r="511" spans="24:31" ht="15.75">
      <c r="X511" s="64"/>
      <c r="Y511" s="65"/>
      <c r="AD511" s="76">
        <f t="shared" si="101"/>
        <v>50.80000000000045</v>
      </c>
      <c r="AE511" s="77">
        <f t="shared" si="102"/>
        <v>775.8999999999961</v>
      </c>
    </row>
    <row r="512" spans="24:31" ht="15.75">
      <c r="X512" s="64"/>
      <c r="Y512" s="65"/>
      <c r="AD512" s="76">
        <f t="shared" si="101"/>
        <v>50.90000000000045</v>
      </c>
      <c r="AE512" s="77">
        <f t="shared" si="102"/>
        <v>775.4999999999961</v>
      </c>
    </row>
    <row r="513" spans="24:31" ht="15.75">
      <c r="X513" s="64"/>
      <c r="Y513" s="65"/>
      <c r="AD513" s="76">
        <f t="shared" si="101"/>
        <v>51.000000000000455</v>
      </c>
      <c r="AE513" s="77">
        <f t="shared" si="102"/>
        <v>775.0999999999962</v>
      </c>
    </row>
    <row r="514" spans="24:31" ht="15.75">
      <c r="X514" s="64"/>
      <c r="Y514" s="65"/>
      <c r="AD514" s="76">
        <f t="shared" si="101"/>
        <v>51.100000000000456</v>
      </c>
      <c r="AE514" s="77">
        <f>AE513-0.5</f>
        <v>774.5999999999962</v>
      </c>
    </row>
    <row r="515" spans="24:31" ht="15.75">
      <c r="X515" s="64"/>
      <c r="Y515" s="65"/>
      <c r="AD515" s="76">
        <f t="shared" si="101"/>
        <v>51.20000000000046</v>
      </c>
      <c r="AE515" s="77">
        <f t="shared" si="102"/>
        <v>774.1999999999962</v>
      </c>
    </row>
    <row r="516" spans="24:31" ht="15.75">
      <c r="X516" s="64"/>
      <c r="Y516" s="65"/>
      <c r="AD516" s="76">
        <f t="shared" si="101"/>
        <v>51.30000000000046</v>
      </c>
      <c r="AE516" s="77">
        <f t="shared" si="102"/>
        <v>773.7999999999962</v>
      </c>
    </row>
    <row r="517" spans="24:31" ht="15.75">
      <c r="X517" s="64"/>
      <c r="Y517" s="65"/>
      <c r="AD517" s="76">
        <f aca="true" t="shared" si="103" ref="AD517:AD532">AD516+0.1</f>
        <v>51.40000000000046</v>
      </c>
      <c r="AE517" s="77">
        <f t="shared" si="102"/>
        <v>773.3999999999962</v>
      </c>
    </row>
    <row r="518" spans="24:31" ht="15.75">
      <c r="X518" s="64"/>
      <c r="Y518" s="65"/>
      <c r="AD518" s="76">
        <f t="shared" si="103"/>
        <v>51.50000000000046</v>
      </c>
      <c r="AE518" s="77">
        <f>AE517-0.5</f>
        <v>772.8999999999962</v>
      </c>
    </row>
    <row r="519" spans="24:31" ht="15.75">
      <c r="X519" s="64"/>
      <c r="Y519" s="65"/>
      <c r="AD519" s="76">
        <f t="shared" si="103"/>
        <v>51.60000000000046</v>
      </c>
      <c r="AE519" s="77">
        <f t="shared" si="102"/>
        <v>772.4999999999962</v>
      </c>
    </row>
    <row r="520" spans="24:31" ht="15.75">
      <c r="X520" s="64"/>
      <c r="Y520" s="65"/>
      <c r="AD520" s="76">
        <f t="shared" si="103"/>
        <v>51.700000000000465</v>
      </c>
      <c r="AE520" s="77">
        <f t="shared" si="102"/>
        <v>772.0999999999963</v>
      </c>
    </row>
    <row r="521" spans="24:31" ht="15.75">
      <c r="X521" s="64"/>
      <c r="Y521" s="65"/>
      <c r="AD521" s="76">
        <f t="shared" si="103"/>
        <v>51.800000000000466</v>
      </c>
      <c r="AE521" s="77">
        <f t="shared" si="102"/>
        <v>771.6999999999963</v>
      </c>
    </row>
    <row r="522" spans="24:31" ht="15.75">
      <c r="X522" s="64"/>
      <c r="Y522" s="65"/>
      <c r="AD522" s="76">
        <f t="shared" si="103"/>
        <v>51.90000000000047</v>
      </c>
      <c r="AE522" s="77">
        <f aca="true" t="shared" si="104" ref="AE522:AE537">AE521-0.4</f>
        <v>771.2999999999963</v>
      </c>
    </row>
    <row r="523" spans="24:31" ht="15.75">
      <c r="X523" s="64"/>
      <c r="Y523" s="65"/>
      <c r="AD523" s="76">
        <f t="shared" si="103"/>
        <v>52.00000000000047</v>
      </c>
      <c r="AE523" s="77">
        <f>AE522-0.5</f>
        <v>770.7999999999963</v>
      </c>
    </row>
    <row r="524" spans="24:31" ht="15.75">
      <c r="X524" s="64"/>
      <c r="Y524" s="65"/>
      <c r="AD524" s="76">
        <f t="shared" si="103"/>
        <v>52.10000000000047</v>
      </c>
      <c r="AE524" s="77">
        <f t="shared" si="104"/>
        <v>770.3999999999963</v>
      </c>
    </row>
    <row r="525" spans="24:31" ht="15.75">
      <c r="X525" s="64"/>
      <c r="Y525" s="65"/>
      <c r="AD525" s="76">
        <f t="shared" si="103"/>
        <v>52.20000000000047</v>
      </c>
      <c r="AE525" s="77">
        <f t="shared" si="104"/>
        <v>769.9999999999964</v>
      </c>
    </row>
    <row r="526" spans="24:31" ht="15.75">
      <c r="X526" s="64"/>
      <c r="Y526" s="65"/>
      <c r="AD526" s="76">
        <f t="shared" si="103"/>
        <v>52.30000000000047</v>
      </c>
      <c r="AE526" s="77">
        <f t="shared" si="104"/>
        <v>769.5999999999964</v>
      </c>
    </row>
    <row r="527" spans="24:31" ht="15.75">
      <c r="X527" s="64"/>
      <c r="Y527" s="65"/>
      <c r="AD527" s="76">
        <f t="shared" si="103"/>
        <v>52.400000000000475</v>
      </c>
      <c r="AE527" s="77">
        <f t="shared" si="104"/>
        <v>769.1999999999964</v>
      </c>
    </row>
    <row r="528" spans="24:31" ht="15.75">
      <c r="X528" s="64"/>
      <c r="Y528" s="65"/>
      <c r="AD528" s="76">
        <f t="shared" si="103"/>
        <v>52.500000000000476</v>
      </c>
      <c r="AE528" s="77">
        <f t="shared" si="104"/>
        <v>768.7999999999964</v>
      </c>
    </row>
    <row r="529" spans="24:31" ht="15.75">
      <c r="X529" s="64"/>
      <c r="Y529" s="65"/>
      <c r="AD529" s="76">
        <f t="shared" si="103"/>
        <v>52.60000000000048</v>
      </c>
      <c r="AE529" s="77">
        <f>AE528-0.5</f>
        <v>768.2999999999964</v>
      </c>
    </row>
    <row r="530" spans="24:31" ht="15.75">
      <c r="X530" s="64"/>
      <c r="Y530" s="65"/>
      <c r="AD530" s="76">
        <f t="shared" si="103"/>
        <v>52.70000000000048</v>
      </c>
      <c r="AE530" s="77">
        <f t="shared" si="104"/>
        <v>767.8999999999965</v>
      </c>
    </row>
    <row r="531" spans="24:31" ht="15.75">
      <c r="X531" s="64"/>
      <c r="Y531" s="65"/>
      <c r="AD531" s="76">
        <f t="shared" si="103"/>
        <v>52.80000000000048</v>
      </c>
      <c r="AE531" s="77">
        <f t="shared" si="104"/>
        <v>767.4999999999965</v>
      </c>
    </row>
    <row r="532" spans="24:31" ht="15.75">
      <c r="X532" s="64"/>
      <c r="Y532" s="65"/>
      <c r="AD532" s="76">
        <f t="shared" si="103"/>
        <v>52.90000000000048</v>
      </c>
      <c r="AE532" s="77">
        <f t="shared" si="104"/>
        <v>767.0999999999965</v>
      </c>
    </row>
    <row r="533" spans="24:31" ht="15.75">
      <c r="X533" s="64"/>
      <c r="Y533" s="65"/>
      <c r="AD533" s="76">
        <f aca="true" t="shared" si="105" ref="AD533:AD548">AD532+0.1</f>
        <v>53.00000000000048</v>
      </c>
      <c r="AE533" s="77">
        <f t="shared" si="104"/>
        <v>766.6999999999965</v>
      </c>
    </row>
    <row r="534" spans="24:31" ht="15.75">
      <c r="X534" s="64"/>
      <c r="Y534" s="65"/>
      <c r="AD534" s="76">
        <f t="shared" si="105"/>
        <v>53.100000000000485</v>
      </c>
      <c r="AE534" s="77">
        <f t="shared" si="104"/>
        <v>766.2999999999965</v>
      </c>
    </row>
    <row r="535" spans="24:31" ht="15.75">
      <c r="X535" s="64"/>
      <c r="Y535" s="65"/>
      <c r="AD535" s="76">
        <f t="shared" si="105"/>
        <v>53.200000000000486</v>
      </c>
      <c r="AE535" s="77">
        <f>AE534-0.5</f>
        <v>765.7999999999965</v>
      </c>
    </row>
    <row r="536" spans="24:31" ht="15.75">
      <c r="X536" s="64"/>
      <c r="Y536" s="65"/>
      <c r="AD536" s="76">
        <f t="shared" si="105"/>
        <v>53.30000000000049</v>
      </c>
      <c r="AE536" s="77">
        <f t="shared" si="104"/>
        <v>765.3999999999966</v>
      </c>
    </row>
    <row r="537" spans="24:31" ht="15.75">
      <c r="X537" s="64"/>
      <c r="Y537" s="65"/>
      <c r="AD537" s="76">
        <f t="shared" si="105"/>
        <v>53.40000000000049</v>
      </c>
      <c r="AE537" s="77">
        <f t="shared" si="104"/>
        <v>764.9999999999966</v>
      </c>
    </row>
    <row r="538" spans="24:31" ht="15.75">
      <c r="X538" s="64"/>
      <c r="Y538" s="65"/>
      <c r="AD538" s="76">
        <f t="shared" si="105"/>
        <v>53.50000000000049</v>
      </c>
      <c r="AE538" s="77">
        <f aca="true" t="shared" si="106" ref="AE538:AE553">AE537-0.4</f>
        <v>764.5999999999966</v>
      </c>
    </row>
    <row r="539" spans="24:31" ht="15.75">
      <c r="X539" s="64"/>
      <c r="Y539" s="65"/>
      <c r="AD539" s="76">
        <f t="shared" si="105"/>
        <v>53.60000000000049</v>
      </c>
      <c r="AE539" s="77">
        <f t="shared" si="106"/>
        <v>764.1999999999966</v>
      </c>
    </row>
    <row r="540" spans="24:31" ht="15.75">
      <c r="X540" s="64"/>
      <c r="Y540" s="65"/>
      <c r="AD540" s="76">
        <f t="shared" si="105"/>
        <v>53.70000000000049</v>
      </c>
      <c r="AE540" s="77">
        <f t="shared" si="106"/>
        <v>763.7999999999967</v>
      </c>
    </row>
    <row r="541" spans="24:31" ht="15.75">
      <c r="X541" s="64"/>
      <c r="Y541" s="65"/>
      <c r="AD541" s="76">
        <f t="shared" si="105"/>
        <v>53.800000000000495</v>
      </c>
      <c r="AE541" s="77">
        <f t="shared" si="106"/>
        <v>763.3999999999967</v>
      </c>
    </row>
    <row r="542" spans="24:31" ht="15.75">
      <c r="X542" s="64"/>
      <c r="Y542" s="65"/>
      <c r="AD542" s="76">
        <f t="shared" si="105"/>
        <v>53.900000000000496</v>
      </c>
      <c r="AE542" s="77">
        <f t="shared" si="106"/>
        <v>762.9999999999967</v>
      </c>
    </row>
    <row r="543" spans="24:31" ht="15.75">
      <c r="X543" s="64"/>
      <c r="Y543" s="65"/>
      <c r="AD543" s="76">
        <f t="shared" si="105"/>
        <v>54.0000000000005</v>
      </c>
      <c r="AE543" s="77">
        <f>AE542-0.5</f>
        <v>762.4999999999967</v>
      </c>
    </row>
    <row r="544" spans="24:31" ht="15.75">
      <c r="X544" s="64"/>
      <c r="Y544" s="65"/>
      <c r="AD544" s="76">
        <f t="shared" si="105"/>
        <v>54.1000000000005</v>
      </c>
      <c r="AE544" s="77">
        <f t="shared" si="106"/>
        <v>762.0999999999967</v>
      </c>
    </row>
    <row r="545" spans="24:31" ht="15.75">
      <c r="X545" s="64"/>
      <c r="Y545" s="65"/>
      <c r="AD545" s="76">
        <f t="shared" si="105"/>
        <v>54.2000000000005</v>
      </c>
      <c r="AE545" s="77">
        <f t="shared" si="106"/>
        <v>761.6999999999967</v>
      </c>
    </row>
    <row r="546" spans="24:31" ht="15.75">
      <c r="X546" s="64"/>
      <c r="Y546" s="65"/>
      <c r="AD546" s="76">
        <f t="shared" si="105"/>
        <v>54.3000000000005</v>
      </c>
      <c r="AE546" s="77">
        <f t="shared" si="106"/>
        <v>761.2999999999968</v>
      </c>
    </row>
    <row r="547" spans="24:31" ht="15.75">
      <c r="X547" s="64"/>
      <c r="Y547" s="65"/>
      <c r="AD547" s="76">
        <f t="shared" si="105"/>
        <v>54.4000000000005</v>
      </c>
      <c r="AE547" s="77">
        <f t="shared" si="106"/>
        <v>760.8999999999968</v>
      </c>
    </row>
    <row r="548" spans="24:31" ht="15.75">
      <c r="X548" s="64"/>
      <c r="Y548" s="65"/>
      <c r="AD548" s="76">
        <f t="shared" si="105"/>
        <v>54.500000000000504</v>
      </c>
      <c r="AE548" s="77">
        <f t="shared" si="106"/>
        <v>760.4999999999968</v>
      </c>
    </row>
    <row r="549" spans="24:31" ht="15.75">
      <c r="X549" s="64"/>
      <c r="Y549" s="65"/>
      <c r="AD549" s="76">
        <f aca="true" t="shared" si="107" ref="AD549:AD564">AD548+0.1</f>
        <v>54.600000000000506</v>
      </c>
      <c r="AE549" s="77">
        <f t="shared" si="106"/>
        <v>760.0999999999968</v>
      </c>
    </row>
    <row r="550" spans="24:31" ht="15.75">
      <c r="X550" s="64"/>
      <c r="Y550" s="65"/>
      <c r="AD550" s="76">
        <f t="shared" si="107"/>
        <v>54.70000000000051</v>
      </c>
      <c r="AE550" s="77">
        <f t="shared" si="106"/>
        <v>759.6999999999969</v>
      </c>
    </row>
    <row r="551" spans="24:31" ht="15.75">
      <c r="X551" s="64"/>
      <c r="Y551" s="65"/>
      <c r="AD551" s="76">
        <f t="shared" si="107"/>
        <v>54.80000000000051</v>
      </c>
      <c r="AE551" s="77">
        <f t="shared" si="106"/>
        <v>759.2999999999969</v>
      </c>
    </row>
    <row r="552" spans="24:31" ht="15.75">
      <c r="X552" s="64"/>
      <c r="Y552" s="65"/>
      <c r="AD552" s="76">
        <f t="shared" si="107"/>
        <v>54.90000000000051</v>
      </c>
      <c r="AE552" s="77">
        <f t="shared" si="106"/>
        <v>758.8999999999969</v>
      </c>
    </row>
    <row r="553" spans="24:31" ht="15.75">
      <c r="X553" s="64"/>
      <c r="Y553" s="65"/>
      <c r="AD553" s="76">
        <f t="shared" si="107"/>
        <v>55.00000000000051</v>
      </c>
      <c r="AE553" s="77">
        <f t="shared" si="106"/>
        <v>758.4999999999969</v>
      </c>
    </row>
    <row r="554" spans="30:31" ht="15.75">
      <c r="AD554" s="76">
        <f t="shared" si="107"/>
        <v>55.10000000000051</v>
      </c>
      <c r="AE554" s="77">
        <f aca="true" t="shared" si="108" ref="AE554:AE569">AE553-0.4</f>
        <v>758.099999999997</v>
      </c>
    </row>
    <row r="555" spans="30:31" ht="15.75">
      <c r="AD555" s="76">
        <f t="shared" si="107"/>
        <v>55.200000000000514</v>
      </c>
      <c r="AE555" s="77">
        <f>AE554-0.5</f>
        <v>757.599999999997</v>
      </c>
    </row>
    <row r="556" spans="30:31" ht="15.75">
      <c r="AD556" s="76">
        <f t="shared" si="107"/>
        <v>55.300000000000516</v>
      </c>
      <c r="AE556" s="77">
        <f t="shared" si="108"/>
        <v>757.199999999997</v>
      </c>
    </row>
    <row r="557" spans="30:31" ht="15.75">
      <c r="AD557" s="76">
        <f t="shared" si="107"/>
        <v>55.40000000000052</v>
      </c>
      <c r="AE557" s="77">
        <f t="shared" si="108"/>
        <v>756.799999999997</v>
      </c>
    </row>
    <row r="558" spans="30:31" ht="15.75">
      <c r="AD558" s="76">
        <f t="shared" si="107"/>
        <v>55.50000000000052</v>
      </c>
      <c r="AE558" s="77">
        <f t="shared" si="108"/>
        <v>756.399999999997</v>
      </c>
    </row>
    <row r="559" spans="30:31" ht="15.75">
      <c r="AD559" s="76">
        <f t="shared" si="107"/>
        <v>55.60000000000052</v>
      </c>
      <c r="AE559" s="77">
        <f t="shared" si="108"/>
        <v>755.999999999997</v>
      </c>
    </row>
    <row r="560" spans="30:31" ht="15.75">
      <c r="AD560" s="76">
        <f t="shared" si="107"/>
        <v>55.70000000000052</v>
      </c>
      <c r="AE560" s="77">
        <f t="shared" si="108"/>
        <v>755.5999999999971</v>
      </c>
    </row>
    <row r="561" spans="30:31" ht="15.75">
      <c r="AD561" s="76">
        <f t="shared" si="107"/>
        <v>55.80000000000052</v>
      </c>
      <c r="AE561" s="77">
        <f t="shared" si="108"/>
        <v>755.1999999999971</v>
      </c>
    </row>
    <row r="562" spans="30:31" ht="15.75">
      <c r="AD562" s="76">
        <f t="shared" si="107"/>
        <v>55.900000000000524</v>
      </c>
      <c r="AE562" s="77">
        <f t="shared" si="108"/>
        <v>754.7999999999971</v>
      </c>
    </row>
    <row r="563" spans="30:31" ht="15.75">
      <c r="AD563" s="76">
        <f t="shared" si="107"/>
        <v>56.000000000000526</v>
      </c>
      <c r="AE563" s="77">
        <f t="shared" si="108"/>
        <v>754.3999999999971</v>
      </c>
    </row>
    <row r="564" spans="30:31" ht="15.75">
      <c r="AD564" s="76">
        <f t="shared" si="107"/>
        <v>56.10000000000053</v>
      </c>
      <c r="AE564" s="77">
        <f t="shared" si="108"/>
        <v>753.9999999999972</v>
      </c>
    </row>
    <row r="565" spans="30:31" ht="15.75">
      <c r="AD565" s="76">
        <f aca="true" t="shared" si="109" ref="AD565:AD580">AD564+0.1</f>
        <v>56.20000000000053</v>
      </c>
      <c r="AE565" s="77">
        <f t="shared" si="108"/>
        <v>753.5999999999972</v>
      </c>
    </row>
    <row r="566" spans="30:31" ht="15.75">
      <c r="AD566" s="76">
        <f t="shared" si="109"/>
        <v>56.30000000000053</v>
      </c>
      <c r="AE566" s="77">
        <f t="shared" si="108"/>
        <v>753.1999999999972</v>
      </c>
    </row>
    <row r="567" spans="30:31" ht="15.75">
      <c r="AD567" s="76">
        <f t="shared" si="109"/>
        <v>56.40000000000053</v>
      </c>
      <c r="AE567" s="77">
        <f t="shared" si="108"/>
        <v>752.7999999999972</v>
      </c>
    </row>
    <row r="568" spans="30:31" ht="15.75">
      <c r="AD568" s="76">
        <f t="shared" si="109"/>
        <v>56.50000000000053</v>
      </c>
      <c r="AE568" s="77">
        <f t="shared" si="108"/>
        <v>752.3999999999972</v>
      </c>
    </row>
    <row r="569" spans="30:31" ht="15.75">
      <c r="AD569" s="76">
        <f t="shared" si="109"/>
        <v>56.600000000000534</v>
      </c>
      <c r="AE569" s="77">
        <f t="shared" si="108"/>
        <v>751.9999999999973</v>
      </c>
    </row>
    <row r="570" spans="30:31" ht="15.75">
      <c r="AD570" s="76">
        <f t="shared" si="109"/>
        <v>56.700000000000536</v>
      </c>
      <c r="AE570" s="77">
        <f aca="true" t="shared" si="110" ref="AE570:AE585">AE569-0.4</f>
        <v>751.5999999999973</v>
      </c>
    </row>
    <row r="571" spans="30:31" ht="15.75">
      <c r="AD571" s="76">
        <f t="shared" si="109"/>
        <v>56.80000000000054</v>
      </c>
      <c r="AE571" s="77">
        <f t="shared" si="110"/>
        <v>751.1999999999973</v>
      </c>
    </row>
    <row r="572" spans="30:31" ht="15.75">
      <c r="AD572" s="76">
        <f t="shared" si="109"/>
        <v>56.90000000000054</v>
      </c>
      <c r="AE572" s="77">
        <f t="shared" si="110"/>
        <v>750.7999999999973</v>
      </c>
    </row>
    <row r="573" spans="30:31" ht="15.75">
      <c r="AD573" s="76">
        <f t="shared" si="109"/>
        <v>57.00000000000054</v>
      </c>
      <c r="AE573" s="77">
        <f t="shared" si="110"/>
        <v>750.3999999999974</v>
      </c>
    </row>
    <row r="574" spans="30:31" ht="15.75">
      <c r="AD574" s="76">
        <f t="shared" si="109"/>
        <v>57.10000000000054</v>
      </c>
      <c r="AE574" s="77">
        <f t="shared" si="110"/>
        <v>749.9999999999974</v>
      </c>
    </row>
    <row r="575" spans="30:31" ht="15.75">
      <c r="AD575" s="76">
        <f t="shared" si="109"/>
        <v>57.20000000000054</v>
      </c>
      <c r="AE575" s="77">
        <f t="shared" si="110"/>
        <v>749.5999999999974</v>
      </c>
    </row>
    <row r="576" spans="30:31" ht="15.75">
      <c r="AD576" s="76">
        <f t="shared" si="109"/>
        <v>57.300000000000544</v>
      </c>
      <c r="AE576" s="77">
        <f t="shared" si="110"/>
        <v>749.1999999999974</v>
      </c>
    </row>
    <row r="577" spans="30:31" ht="15.75">
      <c r="AD577" s="76">
        <f t="shared" si="109"/>
        <v>57.400000000000546</v>
      </c>
      <c r="AE577" s="77">
        <f t="shared" si="110"/>
        <v>748.7999999999975</v>
      </c>
    </row>
    <row r="578" spans="30:31" ht="15.75">
      <c r="AD578" s="76">
        <f t="shared" si="109"/>
        <v>57.50000000000055</v>
      </c>
      <c r="AE578" s="77">
        <f t="shared" si="110"/>
        <v>748.3999999999975</v>
      </c>
    </row>
    <row r="579" spans="30:31" ht="15.75">
      <c r="AD579" s="76">
        <f t="shared" si="109"/>
        <v>57.60000000000055</v>
      </c>
      <c r="AE579" s="77">
        <f t="shared" si="110"/>
        <v>747.9999999999975</v>
      </c>
    </row>
    <row r="580" spans="30:31" ht="15.75">
      <c r="AD580" s="76">
        <f t="shared" si="109"/>
        <v>57.70000000000055</v>
      </c>
      <c r="AE580" s="77">
        <f t="shared" si="110"/>
        <v>747.5999999999975</v>
      </c>
    </row>
    <row r="581" spans="30:31" ht="15.75">
      <c r="AD581" s="76">
        <f aca="true" t="shared" si="111" ref="AD581:AD596">AD580+0.1</f>
        <v>57.80000000000055</v>
      </c>
      <c r="AE581" s="77">
        <f>AE580-0.3</f>
        <v>747.2999999999976</v>
      </c>
    </row>
    <row r="582" spans="30:31" ht="15.75">
      <c r="AD582" s="76">
        <f t="shared" si="111"/>
        <v>57.90000000000055</v>
      </c>
      <c r="AE582" s="77">
        <f t="shared" si="110"/>
        <v>746.8999999999976</v>
      </c>
    </row>
    <row r="583" spans="30:31" ht="15.75">
      <c r="AD583" s="76">
        <f t="shared" si="111"/>
        <v>58.000000000000554</v>
      </c>
      <c r="AE583" s="77">
        <f t="shared" si="110"/>
        <v>746.4999999999976</v>
      </c>
    </row>
    <row r="584" spans="30:31" ht="15.75">
      <c r="AD584" s="76">
        <f t="shared" si="111"/>
        <v>58.100000000000556</v>
      </c>
      <c r="AE584" s="77">
        <f t="shared" si="110"/>
        <v>746.0999999999976</v>
      </c>
    </row>
    <row r="585" spans="30:31" ht="15.75">
      <c r="AD585" s="76">
        <f t="shared" si="111"/>
        <v>58.20000000000056</v>
      </c>
      <c r="AE585" s="77">
        <f t="shared" si="110"/>
        <v>745.6999999999977</v>
      </c>
    </row>
    <row r="586" spans="30:31" ht="15.75">
      <c r="AD586" s="76">
        <f t="shared" si="111"/>
        <v>58.30000000000056</v>
      </c>
      <c r="AE586" s="77">
        <f aca="true" t="shared" si="112" ref="AE586:AE592">AE585-0.4</f>
        <v>745.2999999999977</v>
      </c>
    </row>
    <row r="587" spans="30:31" ht="15.75">
      <c r="AD587" s="76">
        <f t="shared" si="111"/>
        <v>58.40000000000056</v>
      </c>
      <c r="AE587" s="77">
        <f t="shared" si="112"/>
        <v>744.8999999999977</v>
      </c>
    </row>
    <row r="588" spans="30:31" ht="15.75">
      <c r="AD588" s="76">
        <f t="shared" si="111"/>
        <v>58.50000000000056</v>
      </c>
      <c r="AE588" s="77">
        <f t="shared" si="112"/>
        <v>744.4999999999977</v>
      </c>
    </row>
    <row r="589" spans="30:31" ht="15.75">
      <c r="AD589" s="76">
        <f t="shared" si="111"/>
        <v>58.60000000000056</v>
      </c>
      <c r="AE589" s="77">
        <f t="shared" si="112"/>
        <v>744.0999999999977</v>
      </c>
    </row>
    <row r="590" spans="30:31" ht="15.75">
      <c r="AD590" s="76">
        <f t="shared" si="111"/>
        <v>58.700000000000564</v>
      </c>
      <c r="AE590" s="77">
        <f t="shared" si="112"/>
        <v>743.6999999999978</v>
      </c>
    </row>
    <row r="591" spans="30:31" ht="15.75">
      <c r="AD591" s="76">
        <f t="shared" si="111"/>
        <v>58.800000000000566</v>
      </c>
      <c r="AE591" s="77">
        <f t="shared" si="112"/>
        <v>743.2999999999978</v>
      </c>
    </row>
    <row r="592" spans="30:31" ht="15.75">
      <c r="AD592" s="76">
        <f t="shared" si="111"/>
        <v>58.90000000000057</v>
      </c>
      <c r="AE592" s="77">
        <f t="shared" si="112"/>
        <v>742.8999999999978</v>
      </c>
    </row>
    <row r="593" spans="30:31" ht="15.75">
      <c r="AD593" s="76">
        <f t="shared" si="111"/>
        <v>59.00000000000057</v>
      </c>
      <c r="AE593" s="77">
        <f>AE592-0.3</f>
        <v>742.5999999999979</v>
      </c>
    </row>
    <row r="594" spans="30:31" ht="15.75">
      <c r="AD594" s="76">
        <f t="shared" si="111"/>
        <v>59.10000000000057</v>
      </c>
      <c r="AE594" s="77">
        <f aca="true" t="shared" si="113" ref="AE594:AE607">AE593-0.4</f>
        <v>742.1999999999979</v>
      </c>
    </row>
    <row r="595" spans="30:31" ht="15.75">
      <c r="AD595" s="76">
        <f t="shared" si="111"/>
        <v>59.20000000000057</v>
      </c>
      <c r="AE595" s="77">
        <f t="shared" si="113"/>
        <v>741.7999999999979</v>
      </c>
    </row>
    <row r="596" spans="30:31" ht="15.75">
      <c r="AD596" s="76">
        <f t="shared" si="111"/>
        <v>59.30000000000057</v>
      </c>
      <c r="AE596" s="77">
        <f t="shared" si="113"/>
        <v>741.3999999999979</v>
      </c>
    </row>
    <row r="597" spans="30:31" ht="15.75">
      <c r="AD597" s="76">
        <f aca="true" t="shared" si="114" ref="AD597:AD612">AD596+0.1</f>
        <v>59.400000000000574</v>
      </c>
      <c r="AE597" s="77">
        <f t="shared" si="113"/>
        <v>740.999999999998</v>
      </c>
    </row>
    <row r="598" spans="30:31" ht="15.75">
      <c r="AD598" s="76">
        <f t="shared" si="114"/>
        <v>59.500000000000576</v>
      </c>
      <c r="AE598" s="77">
        <f t="shared" si="113"/>
        <v>740.599999999998</v>
      </c>
    </row>
    <row r="599" spans="30:31" ht="15.75">
      <c r="AD599" s="76">
        <f t="shared" si="114"/>
        <v>59.60000000000058</v>
      </c>
      <c r="AE599" s="77">
        <f t="shared" si="113"/>
        <v>740.199999999998</v>
      </c>
    </row>
    <row r="600" spans="30:31" ht="15.75">
      <c r="AD600" s="76">
        <f t="shared" si="114"/>
        <v>59.70000000000058</v>
      </c>
      <c r="AE600" s="77">
        <f t="shared" si="113"/>
        <v>739.799999999998</v>
      </c>
    </row>
    <row r="601" spans="30:31" ht="15.75">
      <c r="AD601" s="76">
        <f t="shared" si="114"/>
        <v>59.80000000000058</v>
      </c>
      <c r="AE601" s="77">
        <f t="shared" si="113"/>
        <v>739.399999999998</v>
      </c>
    </row>
    <row r="602" spans="30:31" ht="15.75">
      <c r="AD602" s="76">
        <f t="shared" si="114"/>
        <v>59.90000000000058</v>
      </c>
      <c r="AE602" s="77">
        <f>AE601-0.3</f>
        <v>739.0999999999981</v>
      </c>
    </row>
    <row r="603" spans="30:31" ht="15.75">
      <c r="AD603" s="76">
        <f t="shared" si="114"/>
        <v>60.00000000000058</v>
      </c>
      <c r="AE603" s="77">
        <f t="shared" si="113"/>
        <v>738.6999999999981</v>
      </c>
    </row>
    <row r="604" spans="30:31" ht="15.75">
      <c r="AD604" s="76">
        <f t="shared" si="114"/>
        <v>60.100000000000584</v>
      </c>
      <c r="AE604" s="77">
        <f t="shared" si="113"/>
        <v>738.2999999999981</v>
      </c>
    </row>
    <row r="605" spans="30:31" ht="15.75">
      <c r="AD605" s="76">
        <f t="shared" si="114"/>
        <v>60.200000000000585</v>
      </c>
      <c r="AE605" s="77">
        <f t="shared" si="113"/>
        <v>737.8999999999982</v>
      </c>
    </row>
    <row r="606" spans="30:31" ht="15.75">
      <c r="AD606" s="76">
        <f t="shared" si="114"/>
        <v>60.30000000000059</v>
      </c>
      <c r="AE606" s="77">
        <f t="shared" si="113"/>
        <v>737.4999999999982</v>
      </c>
    </row>
    <row r="607" spans="30:31" ht="15.75">
      <c r="AD607" s="76">
        <f t="shared" si="114"/>
        <v>60.40000000000059</v>
      </c>
      <c r="AE607" s="77">
        <f t="shared" si="113"/>
        <v>737.0999999999982</v>
      </c>
    </row>
    <row r="608" spans="30:31" ht="15.75">
      <c r="AD608" s="76">
        <f t="shared" si="114"/>
        <v>60.50000000000059</v>
      </c>
      <c r="AE608" s="77">
        <f>AE607-0.3</f>
        <v>736.7999999999982</v>
      </c>
    </row>
    <row r="609" spans="30:31" ht="15.75">
      <c r="AD609" s="76">
        <f t="shared" si="114"/>
        <v>60.60000000000059</v>
      </c>
      <c r="AE609" s="77">
        <f aca="true" t="shared" si="115" ref="AE609:AE624">AE608-0.4</f>
        <v>736.3999999999983</v>
      </c>
    </row>
    <row r="610" spans="30:31" ht="15.75">
      <c r="AD610" s="76">
        <f t="shared" si="114"/>
        <v>60.70000000000059</v>
      </c>
      <c r="AE610" s="77">
        <f t="shared" si="115"/>
        <v>735.9999999999983</v>
      </c>
    </row>
    <row r="611" spans="30:31" ht="15.75">
      <c r="AD611" s="76">
        <f t="shared" si="114"/>
        <v>60.800000000000594</v>
      </c>
      <c r="AE611" s="77">
        <f t="shared" si="115"/>
        <v>735.5999999999983</v>
      </c>
    </row>
    <row r="612" spans="30:31" ht="15.75">
      <c r="AD612" s="76">
        <f t="shared" si="114"/>
        <v>60.900000000000595</v>
      </c>
      <c r="AE612" s="77">
        <f t="shared" si="115"/>
        <v>735.1999999999983</v>
      </c>
    </row>
    <row r="613" spans="30:31" ht="15.75">
      <c r="AD613" s="76">
        <f aca="true" t="shared" si="116" ref="AD613:AD628">AD612+0.1</f>
        <v>61.0000000000006</v>
      </c>
      <c r="AE613" s="77">
        <f t="shared" si="115"/>
        <v>734.7999999999984</v>
      </c>
    </row>
    <row r="614" spans="30:31" ht="15.75">
      <c r="AD614" s="76">
        <f t="shared" si="116"/>
        <v>61.1000000000006</v>
      </c>
      <c r="AE614" s="77">
        <f>AE613-0.3</f>
        <v>734.4999999999984</v>
      </c>
    </row>
    <row r="615" spans="30:31" ht="15.75">
      <c r="AD615" s="76">
        <f t="shared" si="116"/>
        <v>61.2000000000006</v>
      </c>
      <c r="AE615" s="77">
        <f t="shared" si="115"/>
        <v>734.0999999999984</v>
      </c>
    </row>
    <row r="616" spans="30:31" ht="15.75">
      <c r="AD616" s="76">
        <f t="shared" si="116"/>
        <v>61.3000000000006</v>
      </c>
      <c r="AE616" s="77">
        <f t="shared" si="115"/>
        <v>733.6999999999985</v>
      </c>
    </row>
    <row r="617" spans="30:31" ht="15.75">
      <c r="AD617" s="76">
        <f t="shared" si="116"/>
        <v>61.4000000000006</v>
      </c>
      <c r="AE617" s="77">
        <f t="shared" si="115"/>
        <v>733.2999999999985</v>
      </c>
    </row>
    <row r="618" spans="30:31" ht="15.75">
      <c r="AD618" s="76">
        <f t="shared" si="116"/>
        <v>61.500000000000604</v>
      </c>
      <c r="AE618" s="77">
        <f t="shared" si="115"/>
        <v>732.8999999999985</v>
      </c>
    </row>
    <row r="619" spans="30:31" ht="15.75">
      <c r="AD619" s="76">
        <f t="shared" si="116"/>
        <v>61.600000000000605</v>
      </c>
      <c r="AE619" s="77">
        <f>AE618-0.3</f>
        <v>732.5999999999985</v>
      </c>
    </row>
    <row r="620" spans="30:31" ht="15.75">
      <c r="AD620" s="76">
        <f t="shared" si="116"/>
        <v>61.70000000000061</v>
      </c>
      <c r="AE620" s="77">
        <f t="shared" si="115"/>
        <v>732.1999999999986</v>
      </c>
    </row>
    <row r="621" spans="30:31" ht="15.75">
      <c r="AD621" s="76">
        <f t="shared" si="116"/>
        <v>61.80000000000061</v>
      </c>
      <c r="AE621" s="77">
        <f t="shared" si="115"/>
        <v>731.7999999999986</v>
      </c>
    </row>
    <row r="622" spans="30:31" ht="15.75">
      <c r="AD622" s="76">
        <f t="shared" si="116"/>
        <v>61.90000000000061</v>
      </c>
      <c r="AE622" s="77">
        <f t="shared" si="115"/>
        <v>731.3999999999986</v>
      </c>
    </row>
    <row r="623" spans="30:31" ht="15.75">
      <c r="AD623" s="76">
        <f t="shared" si="116"/>
        <v>62.00000000000061</v>
      </c>
      <c r="AE623" s="77">
        <f>AE622-0.3</f>
        <v>731.0999999999987</v>
      </c>
    </row>
    <row r="624" spans="30:31" ht="15.75">
      <c r="AD624" s="76">
        <f t="shared" si="116"/>
        <v>62.10000000000061</v>
      </c>
      <c r="AE624" s="77">
        <f t="shared" si="115"/>
        <v>730.6999999999987</v>
      </c>
    </row>
    <row r="625" spans="30:31" ht="15.75">
      <c r="AD625" s="76">
        <f t="shared" si="116"/>
        <v>62.200000000000614</v>
      </c>
      <c r="AE625" s="77">
        <f aca="true" t="shared" si="117" ref="AE625:AE640">AE624-0.4</f>
        <v>730.2999999999987</v>
      </c>
    </row>
    <row r="626" spans="30:31" ht="15.75">
      <c r="AD626" s="76">
        <f t="shared" si="116"/>
        <v>62.300000000000615</v>
      </c>
      <c r="AE626" s="77">
        <f t="shared" si="117"/>
        <v>729.8999999999987</v>
      </c>
    </row>
    <row r="627" spans="30:31" ht="15.75">
      <c r="AD627" s="76">
        <f t="shared" si="116"/>
        <v>62.40000000000062</v>
      </c>
      <c r="AE627" s="77">
        <f t="shared" si="117"/>
        <v>729.4999999999987</v>
      </c>
    </row>
    <row r="628" spans="30:31" ht="15.75">
      <c r="AD628" s="76">
        <f t="shared" si="116"/>
        <v>62.50000000000062</v>
      </c>
      <c r="AE628" s="77">
        <f>AE627-0.3</f>
        <v>729.1999999999988</v>
      </c>
    </row>
    <row r="629" spans="30:31" ht="15.75">
      <c r="AD629" s="76">
        <f aca="true" t="shared" si="118" ref="AD629:AD644">AD628+0.1</f>
        <v>62.60000000000062</v>
      </c>
      <c r="AE629" s="77">
        <f t="shared" si="117"/>
        <v>728.7999999999988</v>
      </c>
    </row>
    <row r="630" spans="30:31" ht="15.75">
      <c r="AD630" s="76">
        <f t="shared" si="118"/>
        <v>62.70000000000062</v>
      </c>
      <c r="AE630" s="77">
        <f t="shared" si="117"/>
        <v>728.3999999999988</v>
      </c>
    </row>
    <row r="631" spans="30:31" ht="15.75">
      <c r="AD631" s="76">
        <f t="shared" si="118"/>
        <v>62.80000000000062</v>
      </c>
      <c r="AE631" s="77">
        <f t="shared" si="117"/>
        <v>727.9999999999989</v>
      </c>
    </row>
    <row r="632" spans="30:31" ht="15.75">
      <c r="AD632" s="76">
        <f t="shared" si="118"/>
        <v>62.900000000000624</v>
      </c>
      <c r="AE632" s="77">
        <f>AE631-0.3</f>
        <v>727.6999999999989</v>
      </c>
    </row>
    <row r="633" spans="30:31" ht="15.75">
      <c r="AD633" s="76">
        <f t="shared" si="118"/>
        <v>63.000000000000625</v>
      </c>
      <c r="AE633" s="77">
        <f t="shared" si="117"/>
        <v>727.2999999999989</v>
      </c>
    </row>
    <row r="634" spans="30:31" ht="15.75">
      <c r="AD634" s="76">
        <f t="shared" si="118"/>
        <v>63.10000000000063</v>
      </c>
      <c r="AE634" s="77">
        <f t="shared" si="117"/>
        <v>726.899999999999</v>
      </c>
    </row>
    <row r="635" spans="30:31" ht="15.75">
      <c r="AD635" s="76">
        <f t="shared" si="118"/>
        <v>63.20000000000063</v>
      </c>
      <c r="AE635" s="77">
        <f t="shared" si="117"/>
        <v>726.499999999999</v>
      </c>
    </row>
    <row r="636" spans="30:31" ht="15.75">
      <c r="AD636" s="76">
        <f t="shared" si="118"/>
        <v>63.30000000000063</v>
      </c>
      <c r="AE636" s="77">
        <f>AE635-0.3</f>
        <v>726.199999999999</v>
      </c>
    </row>
    <row r="637" spans="30:31" ht="15.75">
      <c r="AD637" s="76">
        <f t="shared" si="118"/>
        <v>63.40000000000063</v>
      </c>
      <c r="AE637" s="77">
        <f t="shared" si="117"/>
        <v>725.799999999999</v>
      </c>
    </row>
    <row r="638" spans="30:31" ht="15.75">
      <c r="AD638" s="76">
        <f t="shared" si="118"/>
        <v>63.50000000000063</v>
      </c>
      <c r="AE638" s="77">
        <f t="shared" si="117"/>
        <v>725.3999999999991</v>
      </c>
    </row>
    <row r="639" spans="30:31" ht="15.75">
      <c r="AD639" s="76">
        <f t="shared" si="118"/>
        <v>63.600000000000634</v>
      </c>
      <c r="AE639" s="77">
        <f>AE638-0.3</f>
        <v>725.0999999999991</v>
      </c>
    </row>
    <row r="640" spans="30:31" ht="15.75">
      <c r="AD640" s="76">
        <f t="shared" si="118"/>
        <v>63.700000000000635</v>
      </c>
      <c r="AE640" s="77">
        <f t="shared" si="117"/>
        <v>724.6999999999991</v>
      </c>
    </row>
    <row r="641" spans="30:31" ht="15.75">
      <c r="AD641" s="76">
        <f t="shared" si="118"/>
        <v>63.80000000000064</v>
      </c>
      <c r="AE641" s="77">
        <f aca="true" t="shared" si="119" ref="AE641:AE656">AE640-0.4</f>
        <v>724.2999999999992</v>
      </c>
    </row>
    <row r="642" spans="30:31" ht="15.75">
      <c r="AD642" s="76">
        <f t="shared" si="118"/>
        <v>63.90000000000064</v>
      </c>
      <c r="AE642" s="77">
        <f t="shared" si="119"/>
        <v>723.8999999999992</v>
      </c>
    </row>
    <row r="643" spans="30:31" ht="15.75">
      <c r="AD643" s="76">
        <f t="shared" si="118"/>
        <v>64.00000000000064</v>
      </c>
      <c r="AE643" s="77">
        <f>AE642-0.3</f>
        <v>723.5999999999992</v>
      </c>
    </row>
    <row r="644" spans="30:31" ht="15.75">
      <c r="AD644" s="76">
        <f t="shared" si="118"/>
        <v>64.10000000000063</v>
      </c>
      <c r="AE644" s="77">
        <f t="shared" si="119"/>
        <v>723.1999999999992</v>
      </c>
    </row>
    <row r="645" spans="30:31" ht="15.75">
      <c r="AD645" s="76">
        <f aca="true" t="shared" si="120" ref="AD645:AD660">AD644+0.1</f>
        <v>64.20000000000063</v>
      </c>
      <c r="AE645" s="77">
        <f t="shared" si="119"/>
        <v>722.7999999999993</v>
      </c>
    </row>
    <row r="646" spans="30:31" ht="15.75">
      <c r="AD646" s="76">
        <f t="shared" si="120"/>
        <v>64.30000000000062</v>
      </c>
      <c r="AE646" s="77">
        <f>AE645-0.3</f>
        <v>722.4999999999993</v>
      </c>
    </row>
    <row r="647" spans="30:31" ht="15.75">
      <c r="AD647" s="76">
        <f t="shared" si="120"/>
        <v>64.40000000000062</v>
      </c>
      <c r="AE647" s="77">
        <f t="shared" si="119"/>
        <v>722.0999999999993</v>
      </c>
    </row>
    <row r="648" spans="30:31" ht="15.75">
      <c r="AD648" s="76">
        <f t="shared" si="120"/>
        <v>64.50000000000061</v>
      </c>
      <c r="AE648" s="77">
        <f t="shared" si="119"/>
        <v>721.6999999999994</v>
      </c>
    </row>
    <row r="649" spans="30:31" ht="15.75">
      <c r="AD649" s="76">
        <f t="shared" si="120"/>
        <v>64.6000000000006</v>
      </c>
      <c r="AE649" s="77">
        <f>AE648-0.3</f>
        <v>721.3999999999994</v>
      </c>
    </row>
    <row r="650" spans="30:31" ht="15.75">
      <c r="AD650" s="76">
        <f t="shared" si="120"/>
        <v>64.7000000000006</v>
      </c>
      <c r="AE650" s="77">
        <f t="shared" si="119"/>
        <v>720.9999999999994</v>
      </c>
    </row>
    <row r="651" spans="30:31" ht="15.75">
      <c r="AD651" s="76">
        <f t="shared" si="120"/>
        <v>64.8000000000006</v>
      </c>
      <c r="AE651" s="77">
        <f t="shared" si="119"/>
        <v>720.5999999999995</v>
      </c>
    </row>
    <row r="652" spans="30:31" ht="15.75">
      <c r="AD652" s="76">
        <f t="shared" si="120"/>
        <v>64.90000000000059</v>
      </c>
      <c r="AE652" s="77">
        <f>AE651-0.3</f>
        <v>720.2999999999995</v>
      </c>
    </row>
    <row r="653" spans="30:31" ht="15.75">
      <c r="AD653" s="76">
        <f t="shared" si="120"/>
        <v>65.00000000000058</v>
      </c>
      <c r="AE653" s="77">
        <f t="shared" si="119"/>
        <v>719.8999999999995</v>
      </c>
    </row>
    <row r="654" spans="30:31" ht="15.75">
      <c r="AD654" s="76">
        <f t="shared" si="120"/>
        <v>65.10000000000058</v>
      </c>
      <c r="AE654" s="77">
        <f t="shared" si="119"/>
        <v>719.4999999999995</v>
      </c>
    </row>
    <row r="655" spans="30:31" ht="15.75">
      <c r="AD655" s="76">
        <f t="shared" si="120"/>
        <v>65.20000000000057</v>
      </c>
      <c r="AE655" s="77">
        <f>AE654-0.3</f>
        <v>719.1999999999996</v>
      </c>
    </row>
    <row r="656" spans="30:31" ht="15.75">
      <c r="AD656" s="76">
        <f t="shared" si="120"/>
        <v>65.30000000000057</v>
      </c>
      <c r="AE656" s="77">
        <f t="shared" si="119"/>
        <v>718.7999999999996</v>
      </c>
    </row>
    <row r="657" spans="30:31" ht="15.75">
      <c r="AD657" s="76">
        <f t="shared" si="120"/>
        <v>65.40000000000056</v>
      </c>
      <c r="AE657" s="77">
        <f aca="true" t="shared" si="121" ref="AE657:AE670">AE656-0.4</f>
        <v>718.3999999999996</v>
      </c>
    </row>
    <row r="658" spans="30:31" ht="15.75">
      <c r="AD658" s="76">
        <f t="shared" si="120"/>
        <v>65.50000000000055</v>
      </c>
      <c r="AE658" s="77">
        <f>AE657-0.3</f>
        <v>718.0999999999997</v>
      </c>
    </row>
    <row r="659" spans="30:31" ht="15.75">
      <c r="AD659" s="76">
        <f t="shared" si="120"/>
        <v>65.60000000000055</v>
      </c>
      <c r="AE659" s="77">
        <f t="shared" si="121"/>
        <v>717.6999999999997</v>
      </c>
    </row>
    <row r="660" spans="30:31" ht="15.75">
      <c r="AD660" s="76">
        <f t="shared" si="120"/>
        <v>65.70000000000054</v>
      </c>
      <c r="AE660" s="77">
        <f t="shared" si="121"/>
        <v>717.2999999999997</v>
      </c>
    </row>
    <row r="661" spans="30:31" ht="15.75">
      <c r="AD661" s="76">
        <f aca="true" t="shared" si="122" ref="AD661:AD676">AD660+0.1</f>
        <v>65.80000000000054</v>
      </c>
      <c r="AE661" s="77">
        <f>AE660-0.3</f>
        <v>716.9999999999998</v>
      </c>
    </row>
    <row r="662" spans="30:31" ht="15.75">
      <c r="AD662" s="76">
        <f t="shared" si="122"/>
        <v>65.90000000000053</v>
      </c>
      <c r="AE662" s="77">
        <f t="shared" si="121"/>
        <v>716.5999999999998</v>
      </c>
    </row>
    <row r="663" spans="30:31" ht="15.75">
      <c r="AD663" s="76">
        <f t="shared" si="122"/>
        <v>66.00000000000053</v>
      </c>
      <c r="AE663" s="77">
        <f>AE662-0.3</f>
        <v>716.2999999999998</v>
      </c>
    </row>
    <row r="664" spans="30:31" ht="15.75">
      <c r="AD664" s="76">
        <f t="shared" si="122"/>
        <v>66.10000000000052</v>
      </c>
      <c r="AE664" s="77">
        <f t="shared" si="121"/>
        <v>715.8999999999999</v>
      </c>
    </row>
    <row r="665" spans="30:31" ht="15.75">
      <c r="AD665" s="76">
        <f t="shared" si="122"/>
        <v>66.20000000000051</v>
      </c>
      <c r="AE665" s="77">
        <f t="shared" si="121"/>
        <v>715.4999999999999</v>
      </c>
    </row>
    <row r="666" spans="30:31" ht="15.75">
      <c r="AD666" s="76">
        <f t="shared" si="122"/>
        <v>66.30000000000051</v>
      </c>
      <c r="AE666" s="77">
        <f>AE665-0.3</f>
        <v>715.1999999999999</v>
      </c>
    </row>
    <row r="667" spans="30:31" ht="15.75">
      <c r="AD667" s="76">
        <f t="shared" si="122"/>
        <v>66.4000000000005</v>
      </c>
      <c r="AE667" s="77">
        <f t="shared" si="121"/>
        <v>714.8</v>
      </c>
    </row>
    <row r="668" spans="30:31" ht="15.75">
      <c r="AD668" s="76">
        <f t="shared" si="122"/>
        <v>66.5000000000005</v>
      </c>
      <c r="AE668" s="77">
        <f>AE667-0.3</f>
        <v>714.5</v>
      </c>
    </row>
    <row r="669" spans="30:31" ht="15.75">
      <c r="AD669" s="76">
        <f t="shared" si="122"/>
        <v>66.60000000000049</v>
      </c>
      <c r="AE669" s="77">
        <f t="shared" si="121"/>
        <v>714.1</v>
      </c>
    </row>
    <row r="670" spans="30:31" ht="15.75">
      <c r="AD670" s="76">
        <f t="shared" si="122"/>
        <v>66.70000000000049</v>
      </c>
      <c r="AE670" s="77">
        <f t="shared" si="121"/>
        <v>713.7</v>
      </c>
    </row>
    <row r="671" spans="30:31" ht="15.75">
      <c r="AD671" s="76">
        <f t="shared" si="122"/>
        <v>66.80000000000048</v>
      </c>
      <c r="AE671" s="77">
        <f>AE670-0.3</f>
        <v>713.4000000000001</v>
      </c>
    </row>
    <row r="672" spans="30:31" ht="15.75">
      <c r="AD672" s="76">
        <f t="shared" si="122"/>
        <v>66.90000000000047</v>
      </c>
      <c r="AE672" s="77">
        <f>AE671-0.4</f>
        <v>713.0000000000001</v>
      </c>
    </row>
    <row r="673" spans="30:31" ht="15.75">
      <c r="AD673" s="76">
        <f t="shared" si="122"/>
        <v>67.00000000000047</v>
      </c>
      <c r="AE673" s="77">
        <f aca="true" t="shared" si="123" ref="AE673:AE687">AE672-0.3</f>
        <v>712.7000000000002</v>
      </c>
    </row>
    <row r="674" spans="30:31" ht="15.75">
      <c r="AD674" s="76">
        <f t="shared" si="122"/>
        <v>67.10000000000046</v>
      </c>
      <c r="AE674" s="77">
        <f>AE673-0.4</f>
        <v>712.3000000000002</v>
      </c>
    </row>
    <row r="675" spans="30:31" ht="15.75">
      <c r="AD675" s="76">
        <f t="shared" si="122"/>
        <v>67.20000000000046</v>
      </c>
      <c r="AE675" s="77">
        <f>AE674-0.4</f>
        <v>711.9000000000002</v>
      </c>
    </row>
    <row r="676" spans="30:31" ht="15.75">
      <c r="AD676" s="76">
        <f t="shared" si="122"/>
        <v>67.30000000000045</v>
      </c>
      <c r="AE676" s="77">
        <f t="shared" si="123"/>
        <v>711.6000000000003</v>
      </c>
    </row>
    <row r="677" spans="30:31" ht="15.75">
      <c r="AD677" s="76">
        <f aca="true" t="shared" si="124" ref="AD677:AD692">AD676+0.1</f>
        <v>67.40000000000045</v>
      </c>
      <c r="AE677" s="77">
        <f>AE676-0.4</f>
        <v>711.2000000000003</v>
      </c>
    </row>
    <row r="678" spans="30:31" ht="15.75">
      <c r="AD678" s="76">
        <f t="shared" si="124"/>
        <v>67.50000000000044</v>
      </c>
      <c r="AE678" s="77">
        <f t="shared" si="123"/>
        <v>710.9000000000003</v>
      </c>
    </row>
    <row r="679" spans="30:31" ht="15.75">
      <c r="AD679" s="76">
        <f t="shared" si="124"/>
        <v>67.60000000000043</v>
      </c>
      <c r="AE679" s="77">
        <f>AE678-0.4</f>
        <v>710.5000000000003</v>
      </c>
    </row>
    <row r="680" spans="30:31" ht="15.75">
      <c r="AD680" s="76">
        <f t="shared" si="124"/>
        <v>67.70000000000043</v>
      </c>
      <c r="AE680" s="77">
        <f t="shared" si="123"/>
        <v>710.2000000000004</v>
      </c>
    </row>
    <row r="681" spans="30:31" ht="15.75">
      <c r="AD681" s="76">
        <f t="shared" si="124"/>
        <v>67.80000000000042</v>
      </c>
      <c r="AE681" s="77">
        <f>AE680-0.4</f>
        <v>709.8000000000004</v>
      </c>
    </row>
    <row r="682" spans="30:31" ht="15.75">
      <c r="AD682" s="76">
        <f t="shared" si="124"/>
        <v>67.90000000000042</v>
      </c>
      <c r="AE682" s="77">
        <f>AE681-0.4</f>
        <v>709.4000000000004</v>
      </c>
    </row>
    <row r="683" spans="30:31" ht="15.75">
      <c r="AD683" s="76">
        <f t="shared" si="124"/>
        <v>68.00000000000041</v>
      </c>
      <c r="AE683" s="77">
        <f t="shared" si="123"/>
        <v>709.1000000000005</v>
      </c>
    </row>
    <row r="684" spans="30:31" ht="15.75">
      <c r="AD684" s="76">
        <f t="shared" si="124"/>
        <v>68.1000000000004</v>
      </c>
      <c r="AE684" s="77">
        <f>AE683-0.4</f>
        <v>708.7000000000005</v>
      </c>
    </row>
    <row r="685" spans="30:31" ht="15.75">
      <c r="AD685" s="76">
        <f t="shared" si="124"/>
        <v>68.2000000000004</v>
      </c>
      <c r="AE685" s="77">
        <f t="shared" si="123"/>
        <v>708.4000000000005</v>
      </c>
    </row>
    <row r="686" spans="30:31" ht="15.75">
      <c r="AD686" s="76">
        <f t="shared" si="124"/>
        <v>68.3000000000004</v>
      </c>
      <c r="AE686" s="77">
        <f>AE685-0.4</f>
        <v>708.0000000000006</v>
      </c>
    </row>
    <row r="687" spans="30:31" ht="15.75">
      <c r="AD687" s="76">
        <f t="shared" si="124"/>
        <v>68.40000000000039</v>
      </c>
      <c r="AE687" s="77">
        <f t="shared" si="123"/>
        <v>707.7000000000006</v>
      </c>
    </row>
    <row r="688" spans="30:31" ht="15.75">
      <c r="AD688" s="76">
        <f t="shared" si="124"/>
        <v>68.50000000000038</v>
      </c>
      <c r="AE688" s="77">
        <f>AE687-0.4</f>
        <v>707.3000000000006</v>
      </c>
    </row>
    <row r="689" spans="30:31" ht="15.75">
      <c r="AD689" s="76">
        <f t="shared" si="124"/>
        <v>68.60000000000038</v>
      </c>
      <c r="AE689" s="77">
        <f aca="true" t="shared" si="125" ref="AE689:AE703">AE688-0.3</f>
        <v>707.0000000000007</v>
      </c>
    </row>
    <row r="690" spans="30:31" ht="15.75">
      <c r="AD690" s="76">
        <f t="shared" si="124"/>
        <v>68.70000000000037</v>
      </c>
      <c r="AE690" s="77">
        <f>AE689-0.4</f>
        <v>706.6000000000007</v>
      </c>
    </row>
    <row r="691" spans="30:31" ht="15.75">
      <c r="AD691" s="76">
        <f t="shared" si="124"/>
        <v>68.80000000000037</v>
      </c>
      <c r="AE691" s="77">
        <f t="shared" si="125"/>
        <v>706.3000000000008</v>
      </c>
    </row>
    <row r="692" spans="30:31" ht="15.75">
      <c r="AD692" s="76">
        <f t="shared" si="124"/>
        <v>68.90000000000036</v>
      </c>
      <c r="AE692" s="77">
        <f>AE691-0.4</f>
        <v>705.9000000000008</v>
      </c>
    </row>
    <row r="693" spans="30:31" ht="15.75">
      <c r="AD693" s="76">
        <f aca="true" t="shared" si="126" ref="AD693:AD708">AD692+0.1</f>
        <v>69.00000000000036</v>
      </c>
      <c r="AE693" s="77">
        <f t="shared" si="125"/>
        <v>705.6000000000008</v>
      </c>
    </row>
    <row r="694" spans="30:31" ht="15.75">
      <c r="AD694" s="76">
        <f t="shared" si="126"/>
        <v>69.10000000000035</v>
      </c>
      <c r="AE694" s="77">
        <f>AE693-0.4</f>
        <v>705.2000000000008</v>
      </c>
    </row>
    <row r="695" spans="30:31" ht="15.75">
      <c r="AD695" s="76">
        <f t="shared" si="126"/>
        <v>69.20000000000034</v>
      </c>
      <c r="AE695" s="77">
        <f t="shared" si="125"/>
        <v>704.9000000000009</v>
      </c>
    </row>
    <row r="696" spans="30:31" ht="15.75">
      <c r="AD696" s="76">
        <f t="shared" si="126"/>
        <v>69.30000000000034</v>
      </c>
      <c r="AE696" s="77">
        <f>AE695-0.4</f>
        <v>704.5000000000009</v>
      </c>
    </row>
    <row r="697" spans="30:31" ht="15.75">
      <c r="AD697" s="76">
        <f t="shared" si="126"/>
        <v>69.40000000000033</v>
      </c>
      <c r="AE697" s="77">
        <f t="shared" si="125"/>
        <v>704.200000000001</v>
      </c>
    </row>
    <row r="698" spans="30:31" ht="15.75">
      <c r="AD698" s="76">
        <f t="shared" si="126"/>
        <v>69.50000000000033</v>
      </c>
      <c r="AE698" s="77">
        <f>AE697-0.4</f>
        <v>703.800000000001</v>
      </c>
    </row>
    <row r="699" spans="30:31" ht="15.75">
      <c r="AD699" s="76">
        <f t="shared" si="126"/>
        <v>69.60000000000032</v>
      </c>
      <c r="AE699" s="77">
        <f t="shared" si="125"/>
        <v>703.500000000001</v>
      </c>
    </row>
    <row r="700" spans="30:31" ht="15.75">
      <c r="AD700" s="76">
        <f t="shared" si="126"/>
        <v>69.70000000000032</v>
      </c>
      <c r="AE700" s="77">
        <f>AE699-0.4</f>
        <v>703.100000000001</v>
      </c>
    </row>
    <row r="701" spans="30:31" ht="15.75">
      <c r="AD701" s="76">
        <f t="shared" si="126"/>
        <v>69.80000000000031</v>
      </c>
      <c r="AE701" s="77">
        <f t="shared" si="125"/>
        <v>702.8000000000011</v>
      </c>
    </row>
    <row r="702" spans="30:31" ht="15.75">
      <c r="AD702" s="76">
        <f t="shared" si="126"/>
        <v>69.9000000000003</v>
      </c>
      <c r="AE702" s="77">
        <f>AE701-0.4</f>
        <v>702.4000000000011</v>
      </c>
    </row>
    <row r="703" spans="30:31" ht="15.75">
      <c r="AD703" s="76">
        <f t="shared" si="126"/>
        <v>70.0000000000003</v>
      </c>
      <c r="AE703" s="77">
        <f t="shared" si="125"/>
        <v>702.1000000000012</v>
      </c>
    </row>
    <row r="704" spans="30:31" ht="15.75">
      <c r="AD704" s="76">
        <f t="shared" si="126"/>
        <v>70.10000000000029</v>
      </c>
      <c r="AE704" s="77">
        <f>AE703-0.4</f>
        <v>701.7000000000012</v>
      </c>
    </row>
    <row r="705" spans="30:31" ht="15.75">
      <c r="AD705" s="76">
        <f t="shared" si="126"/>
        <v>70.20000000000029</v>
      </c>
      <c r="AE705" s="77">
        <f aca="true" t="shared" si="127" ref="AE705:AE718">AE704-0.3</f>
        <v>701.4000000000012</v>
      </c>
    </row>
    <row r="706" spans="30:31" ht="15.75">
      <c r="AD706" s="76">
        <f t="shared" si="126"/>
        <v>70.30000000000028</v>
      </c>
      <c r="AE706" s="77">
        <f>AE705-0.4</f>
        <v>701.0000000000013</v>
      </c>
    </row>
    <row r="707" spans="30:31" ht="15.75">
      <c r="AD707" s="76">
        <f t="shared" si="126"/>
        <v>70.40000000000028</v>
      </c>
      <c r="AE707" s="77">
        <f t="shared" si="127"/>
        <v>700.7000000000013</v>
      </c>
    </row>
    <row r="708" spans="30:31" ht="15.75">
      <c r="AD708" s="76">
        <f t="shared" si="126"/>
        <v>70.50000000000027</v>
      </c>
      <c r="AE708" s="77">
        <f>AE707-0.4</f>
        <v>700.3000000000013</v>
      </c>
    </row>
    <row r="709" spans="30:31" ht="15.75">
      <c r="AD709" s="76">
        <f aca="true" t="shared" si="128" ref="AD709:AD724">AD708+0.1</f>
        <v>70.60000000000026</v>
      </c>
      <c r="AE709" s="77">
        <f t="shared" si="127"/>
        <v>700.0000000000014</v>
      </c>
    </row>
    <row r="710" spans="30:31" ht="15.75">
      <c r="AD710" s="76">
        <f t="shared" si="128"/>
        <v>70.70000000000026</v>
      </c>
      <c r="AE710" s="77">
        <f>AE709-0.4</f>
        <v>699.6000000000014</v>
      </c>
    </row>
    <row r="711" spans="30:31" ht="15.75">
      <c r="AD711" s="76">
        <f t="shared" si="128"/>
        <v>70.80000000000025</v>
      </c>
      <c r="AE711" s="77">
        <f t="shared" si="127"/>
        <v>699.3000000000014</v>
      </c>
    </row>
    <row r="712" spans="30:31" ht="15.75">
      <c r="AD712" s="76">
        <f t="shared" si="128"/>
        <v>70.90000000000025</v>
      </c>
      <c r="AE712" s="77">
        <f>AE711-0.4</f>
        <v>698.9000000000015</v>
      </c>
    </row>
    <row r="713" spans="30:31" ht="15.75">
      <c r="AD713" s="76">
        <f t="shared" si="128"/>
        <v>71.00000000000024</v>
      </c>
      <c r="AE713" s="77">
        <f t="shared" si="127"/>
        <v>698.6000000000015</v>
      </c>
    </row>
    <row r="714" spans="30:31" ht="15.75">
      <c r="AD714" s="76">
        <f t="shared" si="128"/>
        <v>71.10000000000024</v>
      </c>
      <c r="AE714" s="77">
        <f>AE713-0.4</f>
        <v>698.2000000000015</v>
      </c>
    </row>
    <row r="715" spans="30:31" ht="15.75">
      <c r="AD715" s="76">
        <f t="shared" si="128"/>
        <v>71.20000000000023</v>
      </c>
      <c r="AE715" s="77">
        <f t="shared" si="127"/>
        <v>697.9000000000016</v>
      </c>
    </row>
    <row r="716" spans="30:31" ht="15.75">
      <c r="AD716" s="76">
        <f t="shared" si="128"/>
        <v>71.30000000000022</v>
      </c>
      <c r="AE716" s="77">
        <f t="shared" si="127"/>
        <v>697.6000000000016</v>
      </c>
    </row>
    <row r="717" spans="30:31" ht="15.75">
      <c r="AD717" s="76">
        <f t="shared" si="128"/>
        <v>71.40000000000022</v>
      </c>
      <c r="AE717" s="77">
        <f>AE716-0.4</f>
        <v>697.2000000000016</v>
      </c>
    </row>
    <row r="718" spans="30:31" ht="15.75">
      <c r="AD718" s="76">
        <f t="shared" si="128"/>
        <v>71.50000000000021</v>
      </c>
      <c r="AE718" s="77">
        <f t="shared" si="127"/>
        <v>696.9000000000017</v>
      </c>
    </row>
    <row r="719" spans="30:31" ht="15.75">
      <c r="AD719" s="76">
        <f t="shared" si="128"/>
        <v>71.60000000000021</v>
      </c>
      <c r="AE719" s="77">
        <f>AE718-0.4</f>
        <v>696.5000000000017</v>
      </c>
    </row>
    <row r="720" spans="30:31" ht="15.75">
      <c r="AD720" s="76">
        <f t="shared" si="128"/>
        <v>71.7000000000002</v>
      </c>
      <c r="AE720" s="77">
        <f aca="true" t="shared" si="129" ref="AE720:AE735">AE719-0.3</f>
        <v>696.2000000000018</v>
      </c>
    </row>
    <row r="721" spans="30:31" ht="15.75">
      <c r="AD721" s="76">
        <f t="shared" si="128"/>
        <v>71.8000000000002</v>
      </c>
      <c r="AE721" s="77">
        <f>AE720-0.4</f>
        <v>695.8000000000018</v>
      </c>
    </row>
    <row r="722" spans="30:31" ht="15.75">
      <c r="AD722" s="76">
        <f t="shared" si="128"/>
        <v>71.90000000000019</v>
      </c>
      <c r="AE722" s="77">
        <f t="shared" si="129"/>
        <v>695.5000000000018</v>
      </c>
    </row>
    <row r="723" spans="30:31" ht="15.75">
      <c r="AD723" s="76">
        <f t="shared" si="128"/>
        <v>72.00000000000018</v>
      </c>
      <c r="AE723" s="77">
        <f t="shared" si="129"/>
        <v>695.2000000000019</v>
      </c>
    </row>
    <row r="724" spans="30:31" ht="15.75">
      <c r="AD724" s="76">
        <f t="shared" si="128"/>
        <v>72.10000000000018</v>
      </c>
      <c r="AE724" s="77">
        <f>AE723-0.4</f>
        <v>694.8000000000019</v>
      </c>
    </row>
    <row r="725" spans="30:31" ht="15.75">
      <c r="AD725" s="76">
        <f aca="true" t="shared" si="130" ref="AD725:AD740">AD724+0.1</f>
        <v>72.20000000000017</v>
      </c>
      <c r="AE725" s="77">
        <f t="shared" si="129"/>
        <v>694.5000000000019</v>
      </c>
    </row>
    <row r="726" spans="30:31" ht="15.75">
      <c r="AD726" s="76">
        <f t="shared" si="130"/>
        <v>72.30000000000017</v>
      </c>
      <c r="AE726" s="77">
        <f>AE725-0.4</f>
        <v>694.100000000002</v>
      </c>
    </row>
    <row r="727" spans="30:31" ht="15.75">
      <c r="AD727" s="76">
        <f t="shared" si="130"/>
        <v>72.40000000000016</v>
      </c>
      <c r="AE727" s="77">
        <f t="shared" si="129"/>
        <v>693.800000000002</v>
      </c>
    </row>
    <row r="728" spans="30:31" ht="15.75">
      <c r="AD728" s="76">
        <f t="shared" si="130"/>
        <v>72.50000000000016</v>
      </c>
      <c r="AE728" s="77">
        <f t="shared" si="129"/>
        <v>693.500000000002</v>
      </c>
    </row>
    <row r="729" spans="30:31" ht="15.75">
      <c r="AD729" s="76">
        <f t="shared" si="130"/>
        <v>72.60000000000015</v>
      </c>
      <c r="AE729" s="77">
        <f>AE728-0.4</f>
        <v>693.1000000000021</v>
      </c>
    </row>
    <row r="730" spans="30:31" ht="15.75">
      <c r="AD730" s="76">
        <f t="shared" si="130"/>
        <v>72.70000000000014</v>
      </c>
      <c r="AE730" s="77">
        <f t="shared" si="129"/>
        <v>692.8000000000021</v>
      </c>
    </row>
    <row r="731" spans="30:31" ht="15.75">
      <c r="AD731" s="76">
        <f t="shared" si="130"/>
        <v>72.80000000000014</v>
      </c>
      <c r="AE731" s="77">
        <f>AE730-0.4</f>
        <v>692.4000000000021</v>
      </c>
    </row>
    <row r="732" spans="30:31" ht="15.75">
      <c r="AD732" s="76">
        <f t="shared" si="130"/>
        <v>72.90000000000013</v>
      </c>
      <c r="AE732" s="77">
        <f t="shared" si="129"/>
        <v>692.1000000000022</v>
      </c>
    </row>
    <row r="733" spans="30:31" ht="15.75">
      <c r="AD733" s="76">
        <f t="shared" si="130"/>
        <v>73.00000000000013</v>
      </c>
      <c r="AE733" s="77">
        <f t="shared" si="129"/>
        <v>691.8000000000022</v>
      </c>
    </row>
    <row r="734" spans="30:31" ht="15.75">
      <c r="AD734" s="76">
        <f t="shared" si="130"/>
        <v>73.10000000000012</v>
      </c>
      <c r="AE734" s="77">
        <f>AE733-0.4</f>
        <v>691.4000000000023</v>
      </c>
    </row>
    <row r="735" spans="30:31" ht="15.75">
      <c r="AD735" s="76">
        <f t="shared" si="130"/>
        <v>73.20000000000012</v>
      </c>
      <c r="AE735" s="77">
        <f t="shared" si="129"/>
        <v>691.1000000000023</v>
      </c>
    </row>
    <row r="736" spans="30:31" ht="15.75">
      <c r="AD736" s="76">
        <f t="shared" si="130"/>
        <v>73.30000000000011</v>
      </c>
      <c r="AE736" s="77">
        <f aca="true" t="shared" si="131" ref="AE736:AE750">AE735-0.3</f>
        <v>690.8000000000023</v>
      </c>
    </row>
    <row r="737" spans="30:31" ht="15.75">
      <c r="AD737" s="76">
        <f t="shared" si="130"/>
        <v>73.4000000000001</v>
      </c>
      <c r="AE737" s="77">
        <f>AE736-0.4</f>
        <v>690.4000000000024</v>
      </c>
    </row>
    <row r="738" spans="30:31" ht="15.75">
      <c r="AD738" s="76">
        <f t="shared" si="130"/>
        <v>73.5000000000001</v>
      </c>
      <c r="AE738" s="77">
        <f t="shared" si="131"/>
        <v>690.1000000000024</v>
      </c>
    </row>
    <row r="739" spans="30:31" ht="15.75">
      <c r="AD739" s="76">
        <f t="shared" si="130"/>
        <v>73.6000000000001</v>
      </c>
      <c r="AE739" s="77">
        <f>AE738-0.4</f>
        <v>689.7000000000024</v>
      </c>
    </row>
    <row r="740" spans="30:31" ht="15.75">
      <c r="AD740" s="76">
        <f t="shared" si="130"/>
        <v>73.70000000000009</v>
      </c>
      <c r="AE740" s="77">
        <f t="shared" si="131"/>
        <v>689.4000000000025</v>
      </c>
    </row>
    <row r="741" spans="30:31" ht="15.75">
      <c r="AD741" s="76">
        <f aca="true" t="shared" si="132" ref="AD741:AD756">AD740+0.1</f>
        <v>73.80000000000008</v>
      </c>
      <c r="AE741" s="77">
        <f t="shared" si="131"/>
        <v>689.1000000000025</v>
      </c>
    </row>
    <row r="742" spans="30:31" ht="15.75">
      <c r="AD742" s="76">
        <f t="shared" si="132"/>
        <v>73.90000000000008</v>
      </c>
      <c r="AE742" s="77">
        <f>AE741-0.4</f>
        <v>688.7000000000025</v>
      </c>
    </row>
    <row r="743" spans="30:31" ht="15.75">
      <c r="AD743" s="76">
        <f t="shared" si="132"/>
        <v>74.00000000000007</v>
      </c>
      <c r="AE743" s="77">
        <f t="shared" si="131"/>
        <v>688.4000000000026</v>
      </c>
    </row>
    <row r="744" spans="30:31" ht="15.75">
      <c r="AD744" s="76">
        <f t="shared" si="132"/>
        <v>74.10000000000007</v>
      </c>
      <c r="AE744" s="77">
        <f t="shared" si="131"/>
        <v>688.1000000000026</v>
      </c>
    </row>
    <row r="745" spans="30:31" ht="15.75">
      <c r="AD745" s="76">
        <f t="shared" si="132"/>
        <v>74.20000000000006</v>
      </c>
      <c r="AE745" s="77">
        <f>AE744-0.4</f>
        <v>687.7000000000027</v>
      </c>
    </row>
    <row r="746" spans="30:31" ht="15.75">
      <c r="AD746" s="76">
        <f t="shared" si="132"/>
        <v>74.30000000000005</v>
      </c>
      <c r="AE746" s="77">
        <f t="shared" si="131"/>
        <v>687.4000000000027</v>
      </c>
    </row>
    <row r="747" spans="30:31" ht="15.75">
      <c r="AD747" s="76">
        <f t="shared" si="132"/>
        <v>74.40000000000005</v>
      </c>
      <c r="AE747" s="77">
        <f t="shared" si="131"/>
        <v>687.1000000000028</v>
      </c>
    </row>
    <row r="748" spans="30:31" ht="15.75">
      <c r="AD748" s="76">
        <f t="shared" si="132"/>
        <v>74.50000000000004</v>
      </c>
      <c r="AE748" s="77">
        <f>AE747-0.4</f>
        <v>686.7000000000028</v>
      </c>
    </row>
    <row r="749" spans="30:31" ht="15.75">
      <c r="AD749" s="76">
        <f t="shared" si="132"/>
        <v>74.60000000000004</v>
      </c>
      <c r="AE749" s="77">
        <f t="shared" si="131"/>
        <v>686.4000000000028</v>
      </c>
    </row>
    <row r="750" spans="30:31" ht="15.75">
      <c r="AD750" s="76">
        <f t="shared" si="132"/>
        <v>74.70000000000003</v>
      </c>
      <c r="AE750" s="77">
        <f t="shared" si="131"/>
        <v>686.1000000000029</v>
      </c>
    </row>
    <row r="751" spans="30:31" ht="15.75">
      <c r="AD751" s="76">
        <f t="shared" si="132"/>
        <v>74.80000000000003</v>
      </c>
      <c r="AE751" s="77">
        <f>AE750-0.4</f>
        <v>685.7000000000029</v>
      </c>
    </row>
    <row r="752" spans="30:31" ht="15.75">
      <c r="AD752" s="76">
        <f t="shared" si="132"/>
        <v>74.90000000000002</v>
      </c>
      <c r="AE752" s="77">
        <f aca="true" t="shared" si="133" ref="AE752:AE767">AE751-0.3</f>
        <v>685.4000000000029</v>
      </c>
    </row>
    <row r="753" spans="30:31" ht="15.75">
      <c r="AD753" s="76">
        <f t="shared" si="132"/>
        <v>75.00000000000001</v>
      </c>
      <c r="AE753" s="77">
        <f t="shared" si="133"/>
        <v>685.100000000003</v>
      </c>
    </row>
    <row r="754" spans="30:31" ht="15.75">
      <c r="AD754" s="76">
        <f t="shared" si="132"/>
        <v>75.10000000000001</v>
      </c>
      <c r="AE754" s="77">
        <f>AE753-0.4</f>
        <v>684.700000000003</v>
      </c>
    </row>
    <row r="755" spans="30:31" ht="15.75">
      <c r="AD755" s="76">
        <f t="shared" si="132"/>
        <v>75.2</v>
      </c>
      <c r="AE755" s="77">
        <f t="shared" si="133"/>
        <v>684.400000000003</v>
      </c>
    </row>
    <row r="756" spans="30:31" ht="15.75">
      <c r="AD756" s="76">
        <f t="shared" si="132"/>
        <v>75.3</v>
      </c>
      <c r="AE756" s="77">
        <f t="shared" si="133"/>
        <v>684.1000000000031</v>
      </c>
    </row>
    <row r="757" spans="30:31" ht="15.75">
      <c r="AD757" s="76">
        <f aca="true" t="shared" si="134" ref="AD757:AD772">AD756+0.1</f>
        <v>75.39999999999999</v>
      </c>
      <c r="AE757" s="77">
        <f t="shared" si="133"/>
        <v>683.8000000000031</v>
      </c>
    </row>
    <row r="758" spans="30:31" ht="15.75">
      <c r="AD758" s="76">
        <f t="shared" si="134"/>
        <v>75.49999999999999</v>
      </c>
      <c r="AE758" s="77">
        <f>AE757-0.4</f>
        <v>683.4000000000032</v>
      </c>
    </row>
    <row r="759" spans="30:31" ht="15.75">
      <c r="AD759" s="76">
        <f t="shared" si="134"/>
        <v>75.59999999999998</v>
      </c>
      <c r="AE759" s="77">
        <f t="shared" si="133"/>
        <v>683.1000000000032</v>
      </c>
    </row>
    <row r="760" spans="30:31" ht="15.75">
      <c r="AD760" s="76">
        <f t="shared" si="134"/>
        <v>75.69999999999997</v>
      </c>
      <c r="AE760" s="77">
        <f t="shared" si="133"/>
        <v>682.8000000000033</v>
      </c>
    </row>
    <row r="761" spans="30:31" ht="15.75">
      <c r="AD761" s="76">
        <f t="shared" si="134"/>
        <v>75.79999999999997</v>
      </c>
      <c r="AE761" s="77">
        <f>AE760-0.4</f>
        <v>682.4000000000033</v>
      </c>
    </row>
    <row r="762" spans="30:31" ht="15.75">
      <c r="AD762" s="76">
        <f t="shared" si="134"/>
        <v>75.89999999999996</v>
      </c>
      <c r="AE762" s="77">
        <f t="shared" si="133"/>
        <v>682.1000000000033</v>
      </c>
    </row>
    <row r="763" spans="30:31" ht="15.75">
      <c r="AD763" s="76">
        <f t="shared" si="134"/>
        <v>75.99999999999996</v>
      </c>
      <c r="AE763" s="77">
        <f t="shared" si="133"/>
        <v>681.8000000000034</v>
      </c>
    </row>
    <row r="764" spans="30:31" ht="15.75">
      <c r="AD764" s="76">
        <f t="shared" si="134"/>
        <v>76.09999999999995</v>
      </c>
      <c r="AE764" s="77">
        <f t="shared" si="133"/>
        <v>681.5000000000034</v>
      </c>
    </row>
    <row r="765" spans="30:31" ht="15.75">
      <c r="AD765" s="76">
        <f t="shared" si="134"/>
        <v>76.19999999999995</v>
      </c>
      <c r="AE765" s="77">
        <f>AE764-0.4</f>
        <v>681.1000000000034</v>
      </c>
    </row>
    <row r="766" spans="30:31" ht="15.75">
      <c r="AD766" s="76">
        <f t="shared" si="134"/>
        <v>76.29999999999994</v>
      </c>
      <c r="AE766" s="77">
        <f t="shared" si="133"/>
        <v>680.8000000000035</v>
      </c>
    </row>
    <row r="767" spans="30:31" ht="15.75">
      <c r="AD767" s="76">
        <f t="shared" si="134"/>
        <v>76.39999999999993</v>
      </c>
      <c r="AE767" s="77">
        <f t="shared" si="133"/>
        <v>680.5000000000035</v>
      </c>
    </row>
    <row r="768" spans="30:31" ht="15.75">
      <c r="AD768" s="76">
        <f t="shared" si="134"/>
        <v>76.49999999999993</v>
      </c>
      <c r="AE768" s="77">
        <f>AE767-0.4</f>
        <v>680.1000000000035</v>
      </c>
    </row>
    <row r="769" spans="30:31" ht="15.75">
      <c r="AD769" s="76">
        <f t="shared" si="134"/>
        <v>76.59999999999992</v>
      </c>
      <c r="AE769" s="77">
        <f aca="true" t="shared" si="135" ref="AE769:AE784">AE768-0.3</f>
        <v>679.8000000000036</v>
      </c>
    </row>
    <row r="770" spans="30:31" ht="15.75">
      <c r="AD770" s="76">
        <f t="shared" si="134"/>
        <v>76.69999999999992</v>
      </c>
      <c r="AE770" s="77">
        <f t="shared" si="135"/>
        <v>679.5000000000036</v>
      </c>
    </row>
    <row r="771" spans="30:31" ht="15.75">
      <c r="AD771" s="76">
        <f t="shared" si="134"/>
        <v>76.79999999999991</v>
      </c>
      <c r="AE771" s="77">
        <f t="shared" si="135"/>
        <v>679.2000000000037</v>
      </c>
    </row>
    <row r="772" spans="30:31" ht="15.75">
      <c r="AD772" s="76">
        <f t="shared" si="134"/>
        <v>76.8999999999999</v>
      </c>
      <c r="AE772" s="77">
        <f>AE771-0.4</f>
        <v>678.8000000000037</v>
      </c>
    </row>
    <row r="773" spans="30:31" ht="15.75">
      <c r="AD773" s="76">
        <f aca="true" t="shared" si="136" ref="AD773:AD788">AD772+0.1</f>
        <v>76.9999999999999</v>
      </c>
      <c r="AE773" s="77">
        <f t="shared" si="135"/>
        <v>678.5000000000038</v>
      </c>
    </row>
    <row r="774" spans="30:31" ht="15.75">
      <c r="AD774" s="76">
        <f t="shared" si="136"/>
        <v>77.0999999999999</v>
      </c>
      <c r="AE774" s="77">
        <f t="shared" si="135"/>
        <v>678.2000000000038</v>
      </c>
    </row>
    <row r="775" spans="30:31" ht="15.75">
      <c r="AD775" s="76">
        <f t="shared" si="136"/>
        <v>77.19999999999989</v>
      </c>
      <c r="AE775" s="77">
        <f t="shared" si="135"/>
        <v>677.9000000000038</v>
      </c>
    </row>
    <row r="776" spans="30:31" ht="15.75">
      <c r="AD776" s="76">
        <f t="shared" si="136"/>
        <v>77.29999999999988</v>
      </c>
      <c r="AE776" s="77">
        <f>AE775-0.4</f>
        <v>677.5000000000039</v>
      </c>
    </row>
    <row r="777" spans="30:31" ht="15.75">
      <c r="AD777" s="76">
        <f t="shared" si="136"/>
        <v>77.39999999999988</v>
      </c>
      <c r="AE777" s="77">
        <f t="shared" si="135"/>
        <v>677.2000000000039</v>
      </c>
    </row>
    <row r="778" spans="30:31" ht="15.75">
      <c r="AD778" s="76">
        <f t="shared" si="136"/>
        <v>77.49999999999987</v>
      </c>
      <c r="AE778" s="77">
        <f t="shared" si="135"/>
        <v>676.900000000004</v>
      </c>
    </row>
    <row r="779" spans="30:31" ht="15.75">
      <c r="AD779" s="76">
        <f t="shared" si="136"/>
        <v>77.59999999999987</v>
      </c>
      <c r="AE779" s="77">
        <f t="shared" si="135"/>
        <v>676.600000000004</v>
      </c>
    </row>
    <row r="780" spans="30:31" ht="15.75">
      <c r="AD780" s="76">
        <f t="shared" si="136"/>
        <v>77.69999999999986</v>
      </c>
      <c r="AE780" s="77">
        <f>AE779-0.4</f>
        <v>676.200000000004</v>
      </c>
    </row>
    <row r="781" spans="30:31" ht="15.75">
      <c r="AD781" s="76">
        <f t="shared" si="136"/>
        <v>77.79999999999986</v>
      </c>
      <c r="AE781" s="77">
        <f t="shared" si="135"/>
        <v>675.9000000000041</v>
      </c>
    </row>
    <row r="782" spans="30:31" ht="15.75">
      <c r="AD782" s="76">
        <f t="shared" si="136"/>
        <v>77.89999999999985</v>
      </c>
      <c r="AE782" s="77">
        <f t="shared" si="135"/>
        <v>675.6000000000041</v>
      </c>
    </row>
    <row r="783" spans="30:31" ht="15.75">
      <c r="AD783" s="76">
        <f t="shared" si="136"/>
        <v>77.99999999999984</v>
      </c>
      <c r="AE783" s="77">
        <f t="shared" si="135"/>
        <v>675.3000000000042</v>
      </c>
    </row>
    <row r="784" spans="30:31" ht="15.75">
      <c r="AD784" s="76">
        <f t="shared" si="136"/>
        <v>78.09999999999984</v>
      </c>
      <c r="AE784" s="77">
        <f t="shared" si="135"/>
        <v>675.0000000000042</v>
      </c>
    </row>
    <row r="785" spans="30:31" ht="15.75">
      <c r="AD785" s="76">
        <f t="shared" si="136"/>
        <v>78.19999999999983</v>
      </c>
      <c r="AE785" s="77">
        <f>AE784-0.4</f>
        <v>674.6000000000042</v>
      </c>
    </row>
    <row r="786" spans="30:31" ht="15.75">
      <c r="AD786" s="76">
        <f t="shared" si="136"/>
        <v>78.29999999999983</v>
      </c>
      <c r="AE786" s="77">
        <f aca="true" t="shared" si="137" ref="AE786:AE800">AE785-0.3</f>
        <v>674.3000000000043</v>
      </c>
    </row>
    <row r="787" spans="30:31" ht="15.75">
      <c r="AD787" s="76">
        <f t="shared" si="136"/>
        <v>78.39999999999982</v>
      </c>
      <c r="AE787" s="77">
        <f t="shared" si="137"/>
        <v>674.0000000000043</v>
      </c>
    </row>
    <row r="788" spans="30:31" ht="15.75">
      <c r="AD788" s="76">
        <f t="shared" si="136"/>
        <v>78.49999999999982</v>
      </c>
      <c r="AE788" s="77">
        <f t="shared" si="137"/>
        <v>673.7000000000044</v>
      </c>
    </row>
    <row r="789" spans="30:31" ht="15.75">
      <c r="AD789" s="76">
        <f aca="true" t="shared" si="138" ref="AD789:AD804">AD788+0.1</f>
        <v>78.59999999999981</v>
      </c>
      <c r="AE789" s="77">
        <f t="shared" si="137"/>
        <v>673.4000000000044</v>
      </c>
    </row>
    <row r="790" spans="30:31" ht="15.75">
      <c r="AD790" s="76">
        <f t="shared" si="138"/>
        <v>78.6999999999998</v>
      </c>
      <c r="AE790" s="77">
        <f>AE789-0.4</f>
        <v>673.0000000000044</v>
      </c>
    </row>
    <row r="791" spans="30:31" ht="15.75">
      <c r="AD791" s="76">
        <f t="shared" si="138"/>
        <v>78.7999999999998</v>
      </c>
      <c r="AE791" s="77">
        <f t="shared" si="137"/>
        <v>672.7000000000045</v>
      </c>
    </row>
    <row r="792" spans="30:31" ht="15.75">
      <c r="AD792" s="76">
        <f t="shared" si="138"/>
        <v>78.89999999999979</v>
      </c>
      <c r="AE792" s="77">
        <f>AE791-0.3</f>
        <v>672.4000000000045</v>
      </c>
    </row>
    <row r="793" spans="30:31" ht="15.75">
      <c r="AD793" s="76">
        <f t="shared" si="138"/>
        <v>78.99999999999979</v>
      </c>
      <c r="AE793" s="77">
        <f t="shared" si="137"/>
        <v>672.1000000000046</v>
      </c>
    </row>
    <row r="794" spans="30:31" ht="15.75">
      <c r="AD794" s="76">
        <f t="shared" si="138"/>
        <v>79.09999999999978</v>
      </c>
      <c r="AE794" s="77">
        <f t="shared" si="137"/>
        <v>671.8000000000046</v>
      </c>
    </row>
    <row r="795" spans="30:31" ht="15.75">
      <c r="AD795" s="76">
        <f t="shared" si="138"/>
        <v>79.19999999999978</v>
      </c>
      <c r="AE795" s="77">
        <f>AE794-0.4</f>
        <v>671.4000000000046</v>
      </c>
    </row>
    <row r="796" spans="30:31" ht="15.75">
      <c r="AD796" s="76">
        <f t="shared" si="138"/>
        <v>79.29999999999977</v>
      </c>
      <c r="AE796" s="77">
        <f t="shared" si="137"/>
        <v>671.1000000000047</v>
      </c>
    </row>
    <row r="797" spans="30:31" ht="15.75">
      <c r="AD797" s="76">
        <f t="shared" si="138"/>
        <v>79.39999999999976</v>
      </c>
      <c r="AE797" s="77">
        <f t="shared" si="137"/>
        <v>670.8000000000047</v>
      </c>
    </row>
    <row r="798" spans="30:31" ht="15.75">
      <c r="AD798" s="76">
        <f t="shared" si="138"/>
        <v>79.49999999999976</v>
      </c>
      <c r="AE798" s="77">
        <f t="shared" si="137"/>
        <v>670.5000000000048</v>
      </c>
    </row>
    <row r="799" spans="30:31" ht="15.75">
      <c r="AD799" s="76">
        <f t="shared" si="138"/>
        <v>79.59999999999975</v>
      </c>
      <c r="AE799" s="77">
        <f t="shared" si="137"/>
        <v>670.2000000000048</v>
      </c>
    </row>
    <row r="800" spans="30:31" ht="15.75">
      <c r="AD800" s="76">
        <f t="shared" si="138"/>
        <v>79.69999999999975</v>
      </c>
      <c r="AE800" s="77">
        <f t="shared" si="137"/>
        <v>669.9000000000049</v>
      </c>
    </row>
    <row r="801" spans="30:31" ht="15.75">
      <c r="AD801" s="76">
        <f t="shared" si="138"/>
        <v>79.79999999999974</v>
      </c>
      <c r="AE801" s="77">
        <f>AE800-0.4</f>
        <v>669.5000000000049</v>
      </c>
    </row>
    <row r="802" spans="30:31" ht="15.75">
      <c r="AD802" s="76">
        <f t="shared" si="138"/>
        <v>79.89999999999974</v>
      </c>
      <c r="AE802" s="77">
        <f aca="true" t="shared" si="139" ref="AE802:AE817">AE801-0.3</f>
        <v>669.2000000000049</v>
      </c>
    </row>
    <row r="803" spans="30:31" ht="15.75">
      <c r="AD803" s="76">
        <f t="shared" si="138"/>
        <v>79.99999999999973</v>
      </c>
      <c r="AE803" s="77">
        <f t="shared" si="139"/>
        <v>668.900000000005</v>
      </c>
    </row>
    <row r="804" spans="30:31" ht="15.75">
      <c r="AD804" s="76">
        <f t="shared" si="138"/>
        <v>80.09999999999972</v>
      </c>
      <c r="AE804" s="77">
        <f t="shared" si="139"/>
        <v>668.600000000005</v>
      </c>
    </row>
    <row r="805" spans="30:31" ht="15.75">
      <c r="AD805" s="76">
        <f aca="true" t="shared" si="140" ref="AD805:AD820">AD804+0.1</f>
        <v>80.19999999999972</v>
      </c>
      <c r="AE805" s="77">
        <f t="shared" si="139"/>
        <v>668.3000000000051</v>
      </c>
    </row>
    <row r="806" spans="30:31" ht="15.75">
      <c r="AD806" s="76">
        <f t="shared" si="140"/>
        <v>80.29999999999971</v>
      </c>
      <c r="AE806" s="77">
        <f t="shared" si="139"/>
        <v>668.0000000000051</v>
      </c>
    </row>
    <row r="807" spans="30:31" ht="15.75">
      <c r="AD807" s="76">
        <f t="shared" si="140"/>
        <v>80.39999999999971</v>
      </c>
      <c r="AE807" s="77">
        <f>AE806-0.4</f>
        <v>667.6000000000051</v>
      </c>
    </row>
    <row r="808" spans="30:31" ht="15.75">
      <c r="AD808" s="76">
        <f t="shared" si="140"/>
        <v>80.4999999999997</v>
      </c>
      <c r="AE808" s="77">
        <f t="shared" si="139"/>
        <v>667.3000000000052</v>
      </c>
    </row>
    <row r="809" spans="30:31" ht="15.75">
      <c r="AD809" s="76">
        <f t="shared" si="140"/>
        <v>80.5999999999997</v>
      </c>
      <c r="AE809" s="77">
        <f t="shared" si="139"/>
        <v>667.0000000000052</v>
      </c>
    </row>
    <row r="810" spans="30:31" ht="15.75">
      <c r="AD810" s="76">
        <f t="shared" si="140"/>
        <v>80.69999999999969</v>
      </c>
      <c r="AE810" s="77">
        <f t="shared" si="139"/>
        <v>666.7000000000053</v>
      </c>
    </row>
    <row r="811" spans="30:31" ht="15.75">
      <c r="AD811" s="76">
        <f t="shared" si="140"/>
        <v>80.79999999999968</v>
      </c>
      <c r="AE811" s="77">
        <f t="shared" si="139"/>
        <v>666.4000000000053</v>
      </c>
    </row>
    <row r="812" spans="30:31" ht="15.75">
      <c r="AD812" s="76">
        <f t="shared" si="140"/>
        <v>80.89999999999968</v>
      </c>
      <c r="AE812" s="77">
        <f t="shared" si="139"/>
        <v>666.1000000000054</v>
      </c>
    </row>
    <row r="813" spans="30:31" ht="15.75">
      <c r="AD813" s="76">
        <f t="shared" si="140"/>
        <v>80.99999999999967</v>
      </c>
      <c r="AE813" s="77">
        <f t="shared" si="139"/>
        <v>665.8000000000054</v>
      </c>
    </row>
    <row r="814" spans="30:31" ht="15.75">
      <c r="AD814" s="76">
        <f t="shared" si="140"/>
        <v>81.09999999999967</v>
      </c>
      <c r="AE814" s="77">
        <f>AE813-0.4</f>
        <v>665.4000000000054</v>
      </c>
    </row>
    <row r="815" spans="30:31" ht="15.75">
      <c r="AD815" s="76">
        <f t="shared" si="140"/>
        <v>81.19999999999966</v>
      </c>
      <c r="AE815" s="77">
        <f t="shared" si="139"/>
        <v>665.1000000000055</v>
      </c>
    </row>
    <row r="816" spans="30:31" ht="15.75">
      <c r="AD816" s="76">
        <f t="shared" si="140"/>
        <v>81.29999999999966</v>
      </c>
      <c r="AE816" s="77">
        <f t="shared" si="139"/>
        <v>664.8000000000055</v>
      </c>
    </row>
    <row r="817" spans="30:31" ht="15.75">
      <c r="AD817" s="76">
        <f t="shared" si="140"/>
        <v>81.39999999999965</v>
      </c>
      <c r="AE817" s="77">
        <f t="shared" si="139"/>
        <v>664.5000000000056</v>
      </c>
    </row>
    <row r="818" spans="30:31" ht="15.75">
      <c r="AD818" s="76">
        <f t="shared" si="140"/>
        <v>81.49999999999964</v>
      </c>
      <c r="AE818" s="77">
        <f aca="true" t="shared" si="141" ref="AE818:AE833">AE817-0.3</f>
        <v>664.2000000000056</v>
      </c>
    </row>
    <row r="819" spans="30:31" ht="15.75">
      <c r="AD819" s="76">
        <f t="shared" si="140"/>
        <v>81.59999999999964</v>
      </c>
      <c r="AE819" s="77">
        <f t="shared" si="141"/>
        <v>663.9000000000057</v>
      </c>
    </row>
    <row r="820" spans="30:31" ht="15.75">
      <c r="AD820" s="76">
        <f t="shared" si="140"/>
        <v>81.69999999999963</v>
      </c>
      <c r="AE820" s="77">
        <f t="shared" si="141"/>
        <v>663.6000000000057</v>
      </c>
    </row>
    <row r="821" spans="30:31" ht="15.75">
      <c r="AD821" s="76">
        <f aca="true" t="shared" si="142" ref="AD821:AD836">AD820+0.1</f>
        <v>81.79999999999963</v>
      </c>
      <c r="AE821" s="77">
        <f t="shared" si="141"/>
        <v>663.3000000000058</v>
      </c>
    </row>
    <row r="822" spans="30:31" ht="15.75">
      <c r="AD822" s="76">
        <f t="shared" si="142"/>
        <v>81.89999999999962</v>
      </c>
      <c r="AE822" s="77">
        <f t="shared" si="141"/>
        <v>663.0000000000058</v>
      </c>
    </row>
    <row r="823" spans="30:31" ht="15.75">
      <c r="AD823" s="76">
        <f t="shared" si="142"/>
        <v>81.99999999999962</v>
      </c>
      <c r="AE823" s="77">
        <f>AE822-0.4</f>
        <v>662.6000000000058</v>
      </c>
    </row>
    <row r="824" spans="30:31" ht="15.75">
      <c r="AD824" s="76">
        <f t="shared" si="142"/>
        <v>82.09999999999961</v>
      </c>
      <c r="AE824" s="77">
        <f t="shared" si="141"/>
        <v>662.3000000000059</v>
      </c>
    </row>
    <row r="825" spans="30:31" ht="15.75">
      <c r="AD825" s="76">
        <f t="shared" si="142"/>
        <v>82.1999999999996</v>
      </c>
      <c r="AE825" s="77">
        <f t="shared" si="141"/>
        <v>662.0000000000059</v>
      </c>
    </row>
    <row r="826" spans="30:31" ht="15.75">
      <c r="AD826" s="76">
        <f t="shared" si="142"/>
        <v>82.2999999999996</v>
      </c>
      <c r="AE826" s="77">
        <f t="shared" si="141"/>
        <v>661.700000000006</v>
      </c>
    </row>
    <row r="827" spans="30:31" ht="15.75">
      <c r="AD827" s="76">
        <f t="shared" si="142"/>
        <v>82.3999999999996</v>
      </c>
      <c r="AE827" s="77">
        <f t="shared" si="141"/>
        <v>661.400000000006</v>
      </c>
    </row>
    <row r="828" spans="30:31" ht="15.75">
      <c r="AD828" s="76">
        <f t="shared" si="142"/>
        <v>82.49999999999959</v>
      </c>
      <c r="AE828" s="77">
        <f t="shared" si="141"/>
        <v>661.100000000006</v>
      </c>
    </row>
    <row r="829" spans="30:31" ht="15.75">
      <c r="AD829" s="76">
        <f t="shared" si="142"/>
        <v>82.59999999999958</v>
      </c>
      <c r="AE829" s="77">
        <f t="shared" si="141"/>
        <v>660.8000000000061</v>
      </c>
    </row>
    <row r="830" spans="30:31" ht="15.75">
      <c r="AD830" s="76">
        <f t="shared" si="142"/>
        <v>82.69999999999958</v>
      </c>
      <c r="AE830" s="77">
        <f t="shared" si="141"/>
        <v>660.5000000000061</v>
      </c>
    </row>
    <row r="831" spans="30:31" ht="15.75">
      <c r="AD831" s="76">
        <f t="shared" si="142"/>
        <v>82.79999999999957</v>
      </c>
      <c r="AE831" s="77">
        <f t="shared" si="141"/>
        <v>660.2000000000062</v>
      </c>
    </row>
    <row r="832" spans="30:31" ht="15.75">
      <c r="AD832" s="76">
        <f t="shared" si="142"/>
        <v>82.89999999999957</v>
      </c>
      <c r="AE832" s="77">
        <f t="shared" si="141"/>
        <v>659.9000000000062</v>
      </c>
    </row>
    <row r="833" spans="30:31" ht="15.75">
      <c r="AD833" s="76">
        <f t="shared" si="142"/>
        <v>82.99999999999956</v>
      </c>
      <c r="AE833" s="77">
        <f t="shared" si="141"/>
        <v>659.6000000000063</v>
      </c>
    </row>
    <row r="834" spans="30:31" ht="15.75">
      <c r="AD834" s="76">
        <f t="shared" si="142"/>
        <v>83.09999999999955</v>
      </c>
      <c r="AE834" s="77">
        <f aca="true" t="shared" si="143" ref="AE834:AE849">AE833-0.3</f>
        <v>659.3000000000063</v>
      </c>
    </row>
    <row r="835" spans="30:31" ht="15.75">
      <c r="AD835" s="76">
        <f t="shared" si="142"/>
        <v>83.19999999999955</v>
      </c>
      <c r="AE835" s="77">
        <f>AE834-0.4</f>
        <v>658.9000000000063</v>
      </c>
    </row>
    <row r="836" spans="30:31" ht="15.75">
      <c r="AD836" s="76">
        <f t="shared" si="142"/>
        <v>83.29999999999954</v>
      </c>
      <c r="AE836" s="77">
        <f t="shared" si="143"/>
        <v>658.6000000000064</v>
      </c>
    </row>
    <row r="837" spans="30:31" ht="15.75">
      <c r="AD837" s="76">
        <f aca="true" t="shared" si="144" ref="AD837:AD852">AD836+0.1</f>
        <v>83.39999999999954</v>
      </c>
      <c r="AE837" s="77">
        <f t="shared" si="143"/>
        <v>658.3000000000064</v>
      </c>
    </row>
    <row r="838" spans="30:31" ht="15.75">
      <c r="AD838" s="76">
        <f t="shared" si="144"/>
        <v>83.49999999999953</v>
      </c>
      <c r="AE838" s="77">
        <f t="shared" si="143"/>
        <v>658.0000000000065</v>
      </c>
    </row>
    <row r="839" spans="30:31" ht="15.75">
      <c r="AD839" s="76">
        <f t="shared" si="144"/>
        <v>83.59999999999953</v>
      </c>
      <c r="AE839" s="77">
        <f t="shared" si="143"/>
        <v>657.7000000000065</v>
      </c>
    </row>
    <row r="840" spans="30:31" ht="15.75">
      <c r="AD840" s="76">
        <f t="shared" si="144"/>
        <v>83.69999999999952</v>
      </c>
      <c r="AE840" s="77">
        <f t="shared" si="143"/>
        <v>657.4000000000066</v>
      </c>
    </row>
    <row r="841" spans="30:31" ht="15.75">
      <c r="AD841" s="76">
        <f t="shared" si="144"/>
        <v>83.79999999999951</v>
      </c>
      <c r="AE841" s="77">
        <f t="shared" si="143"/>
        <v>657.1000000000066</v>
      </c>
    </row>
    <row r="842" spans="30:31" ht="15.75">
      <c r="AD842" s="76">
        <f t="shared" si="144"/>
        <v>83.89999999999951</v>
      </c>
      <c r="AE842" s="77">
        <f t="shared" si="143"/>
        <v>656.8000000000067</v>
      </c>
    </row>
    <row r="843" spans="30:31" ht="15.75">
      <c r="AD843" s="76">
        <f t="shared" si="144"/>
        <v>83.9999999999995</v>
      </c>
      <c r="AE843" s="77">
        <f t="shared" si="143"/>
        <v>656.5000000000067</v>
      </c>
    </row>
    <row r="844" spans="30:31" ht="15.75">
      <c r="AD844" s="76">
        <f t="shared" si="144"/>
        <v>84.0999999999995</v>
      </c>
      <c r="AE844" s="77">
        <f t="shared" si="143"/>
        <v>656.2000000000068</v>
      </c>
    </row>
    <row r="845" spans="30:31" ht="15.75">
      <c r="AD845" s="76">
        <f t="shared" si="144"/>
        <v>84.19999999999949</v>
      </c>
      <c r="AE845" s="77">
        <f t="shared" si="143"/>
        <v>655.9000000000068</v>
      </c>
    </row>
    <row r="846" spans="30:31" ht="15.75">
      <c r="AD846" s="76">
        <f t="shared" si="144"/>
        <v>84.29999999999949</v>
      </c>
      <c r="AE846" s="77">
        <f t="shared" si="143"/>
        <v>655.6000000000068</v>
      </c>
    </row>
    <row r="847" spans="30:31" ht="15.75">
      <c r="AD847" s="76">
        <f t="shared" si="144"/>
        <v>84.39999999999948</v>
      </c>
      <c r="AE847" s="77">
        <f t="shared" si="143"/>
        <v>655.3000000000069</v>
      </c>
    </row>
    <row r="848" spans="30:31" ht="15.75">
      <c r="AD848" s="76">
        <f t="shared" si="144"/>
        <v>84.49999999999947</v>
      </c>
      <c r="AE848" s="77">
        <f t="shared" si="143"/>
        <v>655.0000000000069</v>
      </c>
    </row>
    <row r="849" spans="30:31" ht="15.75">
      <c r="AD849" s="76">
        <f t="shared" si="144"/>
        <v>84.59999999999947</v>
      </c>
      <c r="AE849" s="77">
        <f t="shared" si="143"/>
        <v>654.700000000007</v>
      </c>
    </row>
    <row r="850" spans="30:31" ht="15.75">
      <c r="AD850" s="76">
        <f t="shared" si="144"/>
        <v>84.69999999999946</v>
      </c>
      <c r="AE850" s="77">
        <f>AE849-0.3</f>
        <v>654.400000000007</v>
      </c>
    </row>
    <row r="851" spans="30:31" ht="15.75">
      <c r="AD851" s="76">
        <f t="shared" si="144"/>
        <v>84.79999999999946</v>
      </c>
      <c r="AE851" s="77">
        <f>AE850-0.3</f>
        <v>654.1000000000071</v>
      </c>
    </row>
    <row r="852" spans="30:31" ht="15.75">
      <c r="AD852" s="76">
        <f t="shared" si="144"/>
        <v>84.89999999999945</v>
      </c>
      <c r="AE852" s="77">
        <f>AE851-0.3</f>
        <v>653.8000000000071</v>
      </c>
    </row>
    <row r="853" spans="30:31" ht="16.5" thickBot="1">
      <c r="AD853" s="79">
        <f>AD852+0.1</f>
        <v>84.99999999999945</v>
      </c>
      <c r="AE853" s="80">
        <f>AE852-0.3</f>
        <v>653.5000000000072</v>
      </c>
    </row>
    <row r="854" spans="30:31" ht="15.75">
      <c r="AD854" s="81"/>
      <c r="AE854" s="82"/>
    </row>
    <row r="855" spans="30:31" ht="15.75">
      <c r="AD855" s="81"/>
      <c r="AE855" s="82"/>
    </row>
    <row r="856" spans="30:31" ht="15.75">
      <c r="AD856" s="81"/>
      <c r="AE856" s="82"/>
    </row>
    <row r="857" spans="30:31" ht="15.75">
      <c r="AD857" s="81"/>
      <c r="AE857" s="82"/>
    </row>
    <row r="858" spans="30:31" ht="15.75">
      <c r="AD858" s="81"/>
      <c r="AE858" s="82"/>
    </row>
    <row r="859" spans="30:31" ht="15.75">
      <c r="AD859" s="81"/>
      <c r="AE859" s="82"/>
    </row>
    <row r="860" spans="30:31" ht="15.75">
      <c r="AD860" s="81"/>
      <c r="AE860" s="82"/>
    </row>
    <row r="861" spans="30:31" ht="15.75">
      <c r="AD861" s="81"/>
      <c r="AE861" s="82"/>
    </row>
    <row r="862" spans="30:31" ht="15.75">
      <c r="AD862" s="81"/>
      <c r="AE862" s="82"/>
    </row>
    <row r="863" spans="30:31" ht="15.75">
      <c r="AD863" s="81"/>
      <c r="AE863" s="82"/>
    </row>
    <row r="864" spans="30:31" ht="15.75">
      <c r="AD864" s="81"/>
      <c r="AE864" s="82"/>
    </row>
    <row r="865" spans="30:31" ht="15.75">
      <c r="AD865" s="81"/>
      <c r="AE865" s="82"/>
    </row>
    <row r="866" spans="30:31" ht="15.75">
      <c r="AD866" s="81"/>
      <c r="AE866" s="82"/>
    </row>
    <row r="867" spans="30:31" ht="15.75">
      <c r="AD867" s="81"/>
      <c r="AE867" s="82"/>
    </row>
    <row r="868" spans="30:31" ht="15.75">
      <c r="AD868" s="81"/>
      <c r="AE868" s="82"/>
    </row>
    <row r="869" spans="30:31" ht="15.75">
      <c r="AD869" s="81"/>
      <c r="AE869" s="82"/>
    </row>
    <row r="870" spans="30:31" ht="15.75">
      <c r="AD870" s="81"/>
      <c r="AE870" s="82"/>
    </row>
    <row r="871" spans="30:31" ht="15.75">
      <c r="AD871" s="81"/>
      <c r="AE871" s="82"/>
    </row>
    <row r="872" spans="30:31" ht="15.75">
      <c r="AD872" s="81"/>
      <c r="AE872" s="82"/>
    </row>
    <row r="873" spans="30:31" ht="15.75">
      <c r="AD873" s="81"/>
      <c r="AE873" s="82"/>
    </row>
    <row r="874" spans="30:31" ht="15.75">
      <c r="AD874" s="81"/>
      <c r="AE874" s="82"/>
    </row>
    <row r="875" spans="30:31" ht="15.75">
      <c r="AD875" s="81"/>
      <c r="AE875" s="82"/>
    </row>
    <row r="876" spans="30:31" ht="15.75">
      <c r="AD876" s="81"/>
      <c r="AE876" s="82"/>
    </row>
    <row r="877" spans="30:31" ht="15.75">
      <c r="AD877" s="81"/>
      <c r="AE877" s="82"/>
    </row>
    <row r="878" spans="30:31" ht="15.75">
      <c r="AD878" s="81"/>
      <c r="AE878" s="82"/>
    </row>
    <row r="879" spans="30:31" ht="15.75">
      <c r="AD879" s="81"/>
      <c r="AE879" s="82"/>
    </row>
    <row r="880" spans="30:31" ht="15.75">
      <c r="AD880" s="81"/>
      <c r="AE880" s="82"/>
    </row>
    <row r="881" spans="30:31" ht="15.75">
      <c r="AD881" s="81"/>
      <c r="AE881" s="82"/>
    </row>
    <row r="882" spans="30:31" ht="15.75">
      <c r="AD882" s="81"/>
      <c r="AE882" s="82"/>
    </row>
    <row r="883" spans="30:31" ht="15.75">
      <c r="AD883" s="81"/>
      <c r="AE883" s="82"/>
    </row>
    <row r="884" spans="30:31" ht="15.75">
      <c r="AD884" s="81"/>
      <c r="AE884" s="82"/>
    </row>
    <row r="885" spans="30:31" ht="15.75">
      <c r="AD885" s="81"/>
      <c r="AE885" s="82"/>
    </row>
    <row r="886" spans="30:31" ht="15.75">
      <c r="AD886" s="81"/>
      <c r="AE886" s="82"/>
    </row>
    <row r="887" spans="30:31" ht="15.75">
      <c r="AD887" s="81"/>
      <c r="AE887" s="82"/>
    </row>
    <row r="888" spans="30:31" ht="15.75">
      <c r="AD888" s="81"/>
      <c r="AE888" s="82"/>
    </row>
    <row r="889" spans="30:31" ht="15.75">
      <c r="AD889" s="81"/>
      <c r="AE889" s="82"/>
    </row>
    <row r="890" spans="30:31" ht="15.75">
      <c r="AD890" s="81"/>
      <c r="AE890" s="82"/>
    </row>
    <row r="891" spans="30:31" ht="15.75">
      <c r="AD891" s="81"/>
      <c r="AE891" s="82"/>
    </row>
    <row r="892" spans="30:31" ht="15.75">
      <c r="AD892" s="81"/>
      <c r="AE892" s="82"/>
    </row>
    <row r="893" spans="30:31" ht="15.75">
      <c r="AD893" s="81"/>
      <c r="AE893" s="82"/>
    </row>
    <row r="894" spans="30:31" ht="15.75">
      <c r="AD894" s="81"/>
      <c r="AE894" s="82"/>
    </row>
    <row r="895" spans="30:31" ht="15.75">
      <c r="AD895" s="81"/>
      <c r="AE895" s="82"/>
    </row>
    <row r="896" spans="30:31" ht="15.75">
      <c r="AD896" s="81"/>
      <c r="AE896" s="82"/>
    </row>
    <row r="897" spans="30:31" ht="15.75">
      <c r="AD897" s="81"/>
      <c r="AE897" s="82"/>
    </row>
    <row r="898" spans="30:31" ht="15.75">
      <c r="AD898" s="81"/>
      <c r="AE898" s="82"/>
    </row>
    <row r="899" spans="30:31" ht="15.75">
      <c r="AD899" s="81"/>
      <c r="AE899" s="82"/>
    </row>
    <row r="900" spans="30:31" ht="15.75">
      <c r="AD900" s="81"/>
      <c r="AE900" s="82"/>
    </row>
    <row r="901" spans="30:31" ht="15.75">
      <c r="AD901" s="81"/>
      <c r="AE901" s="82"/>
    </row>
    <row r="902" spans="30:31" ht="15.75">
      <c r="AD902" s="81"/>
      <c r="AE902" s="82"/>
    </row>
    <row r="903" spans="30:31" ht="15.75">
      <c r="AD903" s="81"/>
      <c r="AE903" s="82"/>
    </row>
    <row r="904" spans="30:31" ht="15.75">
      <c r="AD904" s="81"/>
      <c r="AE904" s="82"/>
    </row>
    <row r="905" spans="30:31" ht="15.75">
      <c r="AD905" s="81"/>
      <c r="AE905" s="82"/>
    </row>
    <row r="906" spans="30:31" ht="15.75">
      <c r="AD906" s="81"/>
      <c r="AE906" s="82"/>
    </row>
    <row r="907" spans="30:31" ht="15.75">
      <c r="AD907" s="81"/>
      <c r="AE907" s="82"/>
    </row>
    <row r="908" spans="30:31" ht="15.75">
      <c r="AD908" s="81"/>
      <c r="AE908" s="82"/>
    </row>
    <row r="909" spans="30:31" ht="15.75">
      <c r="AD909" s="81"/>
      <c r="AE909" s="82"/>
    </row>
    <row r="910" spans="30:31" ht="15.75">
      <c r="AD910" s="81"/>
      <c r="AE910" s="82"/>
    </row>
    <row r="911" spans="30:31" ht="15.75">
      <c r="AD911" s="81"/>
      <c r="AE911" s="82"/>
    </row>
    <row r="912" spans="30:31" ht="15.75">
      <c r="AD912" s="81"/>
      <c r="AE912" s="82"/>
    </row>
    <row r="913" spans="30:31" ht="15.75">
      <c r="AD913" s="81"/>
      <c r="AE913" s="82"/>
    </row>
    <row r="914" spans="30:31" ht="15.75">
      <c r="AD914" s="81"/>
      <c r="AE914" s="82"/>
    </row>
    <row r="915" spans="30:31" ht="15.75">
      <c r="AD915" s="81"/>
      <c r="AE915" s="82"/>
    </row>
    <row r="916" spans="30:31" ht="15.75">
      <c r="AD916" s="81"/>
      <c r="AE916" s="82"/>
    </row>
    <row r="917" spans="30:31" ht="15.75">
      <c r="AD917" s="81"/>
      <c r="AE917" s="82"/>
    </row>
    <row r="918" spans="30:31" ht="15.75">
      <c r="AD918" s="81"/>
      <c r="AE918" s="82"/>
    </row>
    <row r="919" spans="30:31" ht="15.75">
      <c r="AD919" s="81"/>
      <c r="AE919" s="82"/>
    </row>
    <row r="920" spans="30:31" ht="15.75">
      <c r="AD920" s="81"/>
      <c r="AE920" s="82"/>
    </row>
    <row r="921" spans="30:31" ht="15.75">
      <c r="AD921" s="81"/>
      <c r="AE921" s="82"/>
    </row>
    <row r="922" spans="30:31" ht="15.75">
      <c r="AD922" s="81"/>
      <c r="AE922" s="82"/>
    </row>
    <row r="923" spans="30:31" ht="15.75">
      <c r="AD923" s="81"/>
      <c r="AE923" s="82"/>
    </row>
    <row r="924" spans="30:31" ht="15.75">
      <c r="AD924" s="81"/>
      <c r="AE924" s="82"/>
    </row>
    <row r="925" spans="30:31" ht="15.75">
      <c r="AD925" s="81"/>
      <c r="AE925" s="82"/>
    </row>
    <row r="926" spans="30:31" ht="15.75">
      <c r="AD926" s="81"/>
      <c r="AE926" s="82"/>
    </row>
    <row r="927" spans="30:31" ht="15.75">
      <c r="AD927" s="81"/>
      <c r="AE927" s="82"/>
    </row>
    <row r="928" spans="30:31" ht="15.75">
      <c r="AD928" s="81"/>
      <c r="AE928" s="82"/>
    </row>
    <row r="929" spans="30:31" ht="15.75">
      <c r="AD929" s="81"/>
      <c r="AE929" s="82"/>
    </row>
    <row r="930" spans="30:31" ht="15.75">
      <c r="AD930" s="81"/>
      <c r="AE930" s="82"/>
    </row>
    <row r="931" spans="30:31" ht="15.75">
      <c r="AD931" s="81"/>
      <c r="AE931" s="82"/>
    </row>
    <row r="932" spans="30:31" ht="15.75">
      <c r="AD932" s="81"/>
      <c r="AE932" s="82"/>
    </row>
    <row r="933" spans="30:31" ht="15.75">
      <c r="AD933" s="81"/>
      <c r="AE933" s="82"/>
    </row>
    <row r="934" spans="30:31" ht="15.75">
      <c r="AD934" s="81"/>
      <c r="AE934" s="82"/>
    </row>
    <row r="935" spans="30:31" ht="15.75">
      <c r="AD935" s="81"/>
      <c r="AE935" s="82"/>
    </row>
    <row r="936" spans="30:31" ht="15.75">
      <c r="AD936" s="81"/>
      <c r="AE936" s="82"/>
    </row>
    <row r="937" spans="30:31" ht="15.75">
      <c r="AD937" s="81"/>
      <c r="AE937" s="82"/>
    </row>
    <row r="938" spans="30:31" ht="15.75">
      <c r="AD938" s="81"/>
      <c r="AE938" s="82"/>
    </row>
    <row r="939" spans="30:31" ht="15.75">
      <c r="AD939" s="81"/>
      <c r="AE939" s="82"/>
    </row>
    <row r="940" spans="30:31" ht="15.75">
      <c r="AD940" s="81"/>
      <c r="AE940" s="82"/>
    </row>
    <row r="941" spans="30:31" ht="15.75">
      <c r="AD941" s="81"/>
      <c r="AE941" s="82"/>
    </row>
    <row r="942" spans="30:31" ht="15.75">
      <c r="AD942" s="81"/>
      <c r="AE942" s="82"/>
    </row>
    <row r="943" spans="30:31" ht="15.75">
      <c r="AD943" s="81"/>
      <c r="AE943" s="82"/>
    </row>
    <row r="944" spans="30:31" ht="15.75">
      <c r="AD944" s="81"/>
      <c r="AE944" s="82"/>
    </row>
    <row r="945" spans="30:31" ht="15.75">
      <c r="AD945" s="81"/>
      <c r="AE945" s="82"/>
    </row>
    <row r="946" spans="30:31" ht="15.75">
      <c r="AD946" s="81"/>
      <c r="AE946" s="82"/>
    </row>
    <row r="947" spans="30:31" ht="15.75">
      <c r="AD947" s="81"/>
      <c r="AE947" s="82"/>
    </row>
    <row r="948" spans="30:31" ht="15.75">
      <c r="AD948" s="81"/>
      <c r="AE948" s="82"/>
    </row>
    <row r="949" spans="30:31" ht="15.75">
      <c r="AD949" s="81"/>
      <c r="AE949" s="82"/>
    </row>
    <row r="950" spans="30:31" ht="15.75">
      <c r="AD950" s="81"/>
      <c r="AE950" s="82"/>
    </row>
    <row r="951" spans="30:31" ht="15.75">
      <c r="AD951" s="81"/>
      <c r="AE951" s="82"/>
    </row>
    <row r="952" spans="30:31" ht="15.75">
      <c r="AD952" s="81"/>
      <c r="AE952" s="82"/>
    </row>
    <row r="953" spans="30:31" ht="15.75">
      <c r="AD953" s="81"/>
      <c r="AE953" s="82"/>
    </row>
    <row r="954" spans="30:31" ht="15.75">
      <c r="AD954" s="81"/>
      <c r="AE954" s="82"/>
    </row>
    <row r="955" spans="30:31" ht="15.75">
      <c r="AD955" s="81"/>
      <c r="AE955" s="82"/>
    </row>
    <row r="956" spans="30:31" ht="15.75">
      <c r="AD956" s="81"/>
      <c r="AE956" s="82"/>
    </row>
    <row r="957" spans="30:31" ht="15.75">
      <c r="AD957" s="81"/>
      <c r="AE957" s="82"/>
    </row>
    <row r="958" spans="30:31" ht="15.75">
      <c r="AD958" s="81"/>
      <c r="AE958" s="82"/>
    </row>
    <row r="959" spans="30:31" ht="15.75">
      <c r="AD959" s="81"/>
      <c r="AE959" s="82"/>
    </row>
    <row r="960" spans="30:31" ht="15.75">
      <c r="AD960" s="81"/>
      <c r="AE960" s="82"/>
    </row>
    <row r="961" spans="30:31" ht="15.75">
      <c r="AD961" s="81"/>
      <c r="AE961" s="82"/>
    </row>
    <row r="962" spans="30:31" ht="15.75">
      <c r="AD962" s="81"/>
      <c r="AE962" s="82"/>
    </row>
    <row r="963" spans="30:31" ht="15.75">
      <c r="AD963" s="81"/>
      <c r="AE963" s="82"/>
    </row>
    <row r="964" spans="30:31" ht="15.75">
      <c r="AD964" s="81"/>
      <c r="AE964" s="82"/>
    </row>
    <row r="965" spans="30:31" ht="15.75">
      <c r="AD965" s="81"/>
      <c r="AE965" s="82"/>
    </row>
    <row r="966" spans="30:31" ht="15.75">
      <c r="AD966" s="81"/>
      <c r="AE966" s="82"/>
    </row>
    <row r="967" spans="30:31" ht="15.75">
      <c r="AD967" s="81"/>
      <c r="AE967" s="82"/>
    </row>
    <row r="968" spans="30:31" ht="15.75">
      <c r="AD968" s="81"/>
      <c r="AE968" s="82"/>
    </row>
    <row r="969" spans="30:31" ht="15.75">
      <c r="AD969" s="81"/>
      <c r="AE969" s="82"/>
    </row>
    <row r="970" spans="30:31" ht="15.75">
      <c r="AD970" s="81"/>
      <c r="AE970" s="82"/>
    </row>
    <row r="971" spans="30:31" ht="15.75">
      <c r="AD971" s="81"/>
      <c r="AE971" s="82"/>
    </row>
    <row r="972" spans="30:31" ht="15.75">
      <c r="AD972" s="81"/>
      <c r="AE972" s="82"/>
    </row>
    <row r="973" spans="30:31" ht="15.75">
      <c r="AD973" s="81"/>
      <c r="AE973" s="82"/>
    </row>
    <row r="974" spans="30:31" ht="15.75">
      <c r="AD974" s="81"/>
      <c r="AE974" s="82"/>
    </row>
    <row r="975" spans="30:31" ht="15.75">
      <c r="AD975" s="81"/>
      <c r="AE975" s="82"/>
    </row>
    <row r="976" spans="30:31" ht="15.75">
      <c r="AD976" s="81"/>
      <c r="AE976" s="82"/>
    </row>
    <row r="977" spans="30:31" ht="15.75">
      <c r="AD977" s="81"/>
      <c r="AE977" s="82"/>
    </row>
    <row r="978" spans="30:31" ht="15.75">
      <c r="AD978" s="81"/>
      <c r="AE978" s="82"/>
    </row>
    <row r="979" spans="30:31" ht="15.75">
      <c r="AD979" s="81"/>
      <c r="AE979" s="82"/>
    </row>
    <row r="980" spans="30:31" ht="15.75">
      <c r="AD980" s="81"/>
      <c r="AE980" s="82"/>
    </row>
    <row r="981" spans="30:31" ht="15.75">
      <c r="AD981" s="81"/>
      <c r="AE981" s="82"/>
    </row>
    <row r="982" spans="30:31" ht="15.75">
      <c r="AD982" s="81"/>
      <c r="AE982" s="82"/>
    </row>
    <row r="983" spans="30:31" ht="15.75">
      <c r="AD983" s="81"/>
      <c r="AE983" s="82"/>
    </row>
    <row r="984" spans="30:31" ht="15.75">
      <c r="AD984" s="81"/>
      <c r="AE984" s="82"/>
    </row>
    <row r="985" spans="30:31" ht="15.75">
      <c r="AD985" s="81"/>
      <c r="AE985" s="82"/>
    </row>
    <row r="986" spans="30:31" ht="15.75">
      <c r="AD986" s="81"/>
      <c r="AE986" s="82"/>
    </row>
    <row r="987" spans="30:31" ht="15.75">
      <c r="AD987" s="81"/>
      <c r="AE987" s="82"/>
    </row>
    <row r="988" spans="30:31" ht="15.75">
      <c r="AD988" s="81"/>
      <c r="AE988" s="82"/>
    </row>
    <row r="989" spans="30:31" ht="15.75">
      <c r="AD989" s="81"/>
      <c r="AE989" s="82"/>
    </row>
    <row r="990" spans="30:31" ht="15.75">
      <c r="AD990" s="81"/>
      <c r="AE990" s="82"/>
    </row>
    <row r="991" spans="30:31" ht="15.75">
      <c r="AD991" s="81"/>
      <c r="AE991" s="82"/>
    </row>
    <row r="992" spans="30:31" ht="15.75">
      <c r="AD992" s="81"/>
      <c r="AE992" s="82"/>
    </row>
    <row r="993" spans="30:31" ht="15.75">
      <c r="AD993" s="81"/>
      <c r="AE993" s="82"/>
    </row>
    <row r="994" spans="30:31" ht="15.75">
      <c r="AD994" s="81"/>
      <c r="AE994" s="82"/>
    </row>
    <row r="995" spans="30:31" ht="15.75">
      <c r="AD995" s="81"/>
      <c r="AE995" s="82"/>
    </row>
    <row r="996" spans="30:31" ht="15.75">
      <c r="AD996" s="81"/>
      <c r="AE996" s="82"/>
    </row>
    <row r="997" spans="30:31" ht="15.75">
      <c r="AD997" s="81"/>
      <c r="AE997" s="82"/>
    </row>
    <row r="998" spans="30:31" ht="15.75">
      <c r="AD998" s="81"/>
      <c r="AE998" s="82"/>
    </row>
    <row r="999" spans="30:31" ht="15.75">
      <c r="AD999" s="81"/>
      <c r="AE999" s="82"/>
    </row>
    <row r="1000" spans="30:31" ht="15.75">
      <c r="AD1000" s="81"/>
      <c r="AE1000" s="82"/>
    </row>
    <row r="1001" spans="30:31" ht="15.75">
      <c r="AD1001" s="81"/>
      <c r="AE1001" s="82"/>
    </row>
    <row r="1002" spans="30:31" ht="15.75">
      <c r="AD1002" s="81"/>
      <c r="AE1002" s="82"/>
    </row>
    <row r="1003" spans="30:31" ht="15.75">
      <c r="AD1003" s="81"/>
      <c r="AE1003" s="82"/>
    </row>
    <row r="1004" spans="30:31" ht="15.75">
      <c r="AD1004" s="81"/>
      <c r="AE1004" s="82"/>
    </row>
    <row r="1005" spans="30:31" ht="15.75">
      <c r="AD1005" s="81"/>
      <c r="AE1005" s="82"/>
    </row>
    <row r="1006" spans="30:31" ht="15.75">
      <c r="AD1006" s="81"/>
      <c r="AE1006" s="82"/>
    </row>
    <row r="1007" spans="30:31" ht="15.75">
      <c r="AD1007" s="81"/>
      <c r="AE1007" s="82"/>
    </row>
    <row r="1008" spans="30:31" ht="15.75">
      <c r="AD1008" s="81"/>
      <c r="AE1008" s="82"/>
    </row>
    <row r="1009" spans="30:31" ht="15.75">
      <c r="AD1009" s="81"/>
      <c r="AE1009" s="82"/>
    </row>
    <row r="1010" spans="30:31" ht="15.75">
      <c r="AD1010" s="81"/>
      <c r="AE1010" s="82"/>
    </row>
    <row r="1011" spans="30:31" ht="15.75">
      <c r="AD1011" s="81"/>
      <c r="AE1011" s="82"/>
    </row>
    <row r="1012" spans="30:31" ht="15.75">
      <c r="AD1012" s="81"/>
      <c r="AE1012" s="82"/>
    </row>
    <row r="1013" spans="30:31" ht="15.75">
      <c r="AD1013" s="81"/>
      <c r="AE1013" s="82"/>
    </row>
    <row r="1014" spans="30:31" ht="15.75">
      <c r="AD1014" s="81"/>
      <c r="AE1014" s="82"/>
    </row>
    <row r="1015" spans="30:31" ht="15.75">
      <c r="AD1015" s="81"/>
      <c r="AE1015" s="82"/>
    </row>
    <row r="1016" spans="30:31" ht="15.75">
      <c r="AD1016" s="81"/>
      <c r="AE1016" s="82"/>
    </row>
    <row r="1017" spans="30:31" ht="15.75">
      <c r="AD1017" s="81"/>
      <c r="AE1017" s="82"/>
    </row>
    <row r="1018" spans="30:31" ht="15.75">
      <c r="AD1018" s="81"/>
      <c r="AE1018" s="82"/>
    </row>
    <row r="1019" spans="30:31" ht="15.75">
      <c r="AD1019" s="81"/>
      <c r="AE1019" s="82"/>
    </row>
    <row r="1020" spans="30:31" ht="15.75">
      <c r="AD1020" s="81"/>
      <c r="AE1020" s="82"/>
    </row>
    <row r="1021" spans="30:31" ht="15.75">
      <c r="AD1021" s="81"/>
      <c r="AE1021" s="82"/>
    </row>
    <row r="1022" spans="30:31" ht="15.75">
      <c r="AD1022" s="81"/>
      <c r="AE1022" s="82"/>
    </row>
    <row r="1023" spans="30:31" ht="15.75">
      <c r="AD1023" s="81"/>
      <c r="AE1023" s="82"/>
    </row>
    <row r="1024" spans="30:31" ht="15.75">
      <c r="AD1024" s="81"/>
      <c r="AE1024" s="82"/>
    </row>
    <row r="1025" spans="30:31" ht="15.75">
      <c r="AD1025" s="81"/>
      <c r="AE1025" s="82"/>
    </row>
    <row r="1026" spans="30:31" ht="15.75">
      <c r="AD1026" s="81"/>
      <c r="AE1026" s="82"/>
    </row>
    <row r="1027" spans="30:31" ht="15.75">
      <c r="AD1027" s="81"/>
      <c r="AE1027" s="82"/>
    </row>
    <row r="1028" spans="30:31" ht="15.75">
      <c r="AD1028" s="81"/>
      <c r="AE1028" s="82"/>
    </row>
    <row r="1029" spans="30:31" ht="15.75">
      <c r="AD1029" s="81"/>
      <c r="AE1029" s="82"/>
    </row>
    <row r="1030" spans="30:31" ht="15.75">
      <c r="AD1030" s="81"/>
      <c r="AE1030" s="82"/>
    </row>
    <row r="1031" spans="30:31" ht="15.75">
      <c r="AD1031" s="81"/>
      <c r="AE1031" s="82"/>
    </row>
    <row r="1032" spans="30:31" ht="15.75">
      <c r="AD1032" s="81"/>
      <c r="AE1032" s="82"/>
    </row>
    <row r="1033" spans="30:31" ht="15.75">
      <c r="AD1033" s="81"/>
      <c r="AE1033" s="82"/>
    </row>
    <row r="1034" spans="30:31" ht="15.75">
      <c r="AD1034" s="81"/>
      <c r="AE1034" s="82"/>
    </row>
    <row r="1035" spans="30:31" ht="15.75">
      <c r="AD1035" s="81"/>
      <c r="AE1035" s="82"/>
    </row>
    <row r="1036" spans="30:31" ht="15.75">
      <c r="AD1036" s="81"/>
      <c r="AE1036" s="82"/>
    </row>
    <row r="1037" spans="30:31" ht="15.75">
      <c r="AD1037" s="81"/>
      <c r="AE1037" s="82"/>
    </row>
    <row r="1038" spans="30:31" ht="15.75">
      <c r="AD1038" s="81"/>
      <c r="AE1038" s="82"/>
    </row>
    <row r="1039" spans="30:31" ht="15.75">
      <c r="AD1039" s="81"/>
      <c r="AE1039" s="82"/>
    </row>
    <row r="1040" spans="30:31" ht="15.75">
      <c r="AD1040" s="81"/>
      <c r="AE1040" s="82"/>
    </row>
    <row r="1041" spans="30:31" ht="15.75">
      <c r="AD1041" s="81"/>
      <c r="AE1041" s="82"/>
    </row>
    <row r="1042" spans="30:31" ht="15.75">
      <c r="AD1042" s="81"/>
      <c r="AE1042" s="82"/>
    </row>
    <row r="1043" spans="30:31" ht="15.75">
      <c r="AD1043" s="81"/>
      <c r="AE1043" s="82"/>
    </row>
    <row r="1044" spans="30:31" ht="15.75">
      <c r="AD1044" s="81"/>
      <c r="AE1044" s="82"/>
    </row>
    <row r="1045" spans="30:31" ht="15.75">
      <c r="AD1045" s="81"/>
      <c r="AE1045" s="82"/>
    </row>
    <row r="1046" spans="30:31" ht="15.75">
      <c r="AD1046" s="81"/>
      <c r="AE1046" s="82"/>
    </row>
    <row r="1047" spans="30:31" ht="15.75">
      <c r="AD1047" s="81"/>
      <c r="AE1047" s="82"/>
    </row>
    <row r="1048" spans="30:31" ht="15.75">
      <c r="AD1048" s="81"/>
      <c r="AE1048" s="82"/>
    </row>
    <row r="1049" spans="30:31" ht="15.75">
      <c r="AD1049" s="81"/>
      <c r="AE1049" s="82"/>
    </row>
    <row r="1050" spans="30:31" ht="15.75">
      <c r="AD1050" s="81"/>
      <c r="AE1050" s="82"/>
    </row>
    <row r="1051" spans="30:31" ht="15.75">
      <c r="AD1051" s="81"/>
      <c r="AE1051" s="82"/>
    </row>
    <row r="1052" spans="30:31" ht="15.75">
      <c r="AD1052" s="81"/>
      <c r="AE1052" s="82"/>
    </row>
    <row r="1053" spans="30:31" ht="15.75">
      <c r="AD1053" s="81"/>
      <c r="AE1053" s="82"/>
    </row>
    <row r="1054" spans="30:31" ht="15.75">
      <c r="AD1054" s="81"/>
      <c r="AE1054" s="82"/>
    </row>
    <row r="1055" spans="30:31" ht="15.75">
      <c r="AD1055" s="81"/>
      <c r="AE1055" s="82"/>
    </row>
    <row r="1056" spans="30:31" ht="15.75">
      <c r="AD1056" s="81"/>
      <c r="AE1056" s="82"/>
    </row>
    <row r="1057" spans="30:31" ht="15.75">
      <c r="AD1057" s="81"/>
      <c r="AE1057" s="82"/>
    </row>
    <row r="1058" spans="30:31" ht="15.75">
      <c r="AD1058" s="81"/>
      <c r="AE1058" s="82"/>
    </row>
    <row r="1059" spans="30:31" ht="15.75">
      <c r="AD1059" s="81"/>
      <c r="AE1059" s="82"/>
    </row>
    <row r="1060" spans="30:31" ht="15.75">
      <c r="AD1060" s="81"/>
      <c r="AE1060" s="82"/>
    </row>
    <row r="1061" spans="30:31" ht="15.75">
      <c r="AD1061" s="81"/>
      <c r="AE1061" s="82"/>
    </row>
    <row r="1062" spans="30:31" ht="15.75">
      <c r="AD1062" s="81"/>
      <c r="AE1062" s="82"/>
    </row>
    <row r="1063" spans="30:31" ht="15.75">
      <c r="AD1063" s="81"/>
      <c r="AE1063" s="82"/>
    </row>
    <row r="1064" spans="30:31" ht="15.75">
      <c r="AD1064" s="81"/>
      <c r="AE1064" s="82"/>
    </row>
    <row r="1065" spans="30:31" ht="15.75">
      <c r="AD1065" s="81"/>
      <c r="AE1065" s="82"/>
    </row>
    <row r="1066" spans="30:31" ht="15.75">
      <c r="AD1066" s="81"/>
      <c r="AE1066" s="82"/>
    </row>
    <row r="1067" spans="30:31" ht="15.75">
      <c r="AD1067" s="81"/>
      <c r="AE1067" s="82"/>
    </row>
    <row r="1068" spans="30:31" ht="15.75">
      <c r="AD1068" s="81"/>
      <c r="AE1068" s="82"/>
    </row>
    <row r="1069" spans="30:31" ht="15.75">
      <c r="AD1069" s="81"/>
      <c r="AE1069" s="82"/>
    </row>
    <row r="1070" spans="30:31" ht="15.75">
      <c r="AD1070" s="81"/>
      <c r="AE1070" s="82"/>
    </row>
    <row r="1071" spans="30:31" ht="15.75">
      <c r="AD1071" s="81"/>
      <c r="AE1071" s="82"/>
    </row>
    <row r="1072" spans="30:31" ht="15.75">
      <c r="AD1072" s="81"/>
      <c r="AE1072" s="82"/>
    </row>
    <row r="1073" spans="30:31" ht="15.75">
      <c r="AD1073" s="81"/>
      <c r="AE1073" s="82"/>
    </row>
    <row r="1074" spans="30:31" ht="15.75">
      <c r="AD1074" s="81"/>
      <c r="AE1074" s="82"/>
    </row>
    <row r="1075" spans="30:31" ht="15.75">
      <c r="AD1075" s="81"/>
      <c r="AE1075" s="82"/>
    </row>
    <row r="1076" spans="30:31" ht="15.75">
      <c r="AD1076" s="81"/>
      <c r="AE1076" s="82"/>
    </row>
    <row r="1077" spans="30:31" ht="15.75">
      <c r="AD1077" s="81"/>
      <c r="AE1077" s="82"/>
    </row>
    <row r="1078" spans="30:31" ht="15.75">
      <c r="AD1078" s="81"/>
      <c r="AE1078" s="82"/>
    </row>
    <row r="1079" spans="30:31" ht="15.75">
      <c r="AD1079" s="81"/>
      <c r="AE1079" s="82"/>
    </row>
    <row r="1080" spans="30:31" ht="15.75">
      <c r="AD1080" s="81"/>
      <c r="AE1080" s="82"/>
    </row>
    <row r="1081" spans="30:31" ht="15.75">
      <c r="AD1081" s="81"/>
      <c r="AE1081" s="82"/>
    </row>
    <row r="1082" spans="30:31" ht="15.75">
      <c r="AD1082" s="81"/>
      <c r="AE1082" s="82"/>
    </row>
    <row r="1083" spans="30:31" ht="15.75">
      <c r="AD1083" s="81"/>
      <c r="AE1083" s="82"/>
    </row>
    <row r="1084" spans="30:31" ht="15.75">
      <c r="AD1084" s="81"/>
      <c r="AE1084" s="82"/>
    </row>
    <row r="1085" spans="30:31" ht="15.75">
      <c r="AD1085" s="81"/>
      <c r="AE1085" s="82"/>
    </row>
    <row r="1086" spans="30:31" ht="15.75">
      <c r="AD1086" s="81"/>
      <c r="AE1086" s="82"/>
    </row>
    <row r="1087" spans="30:31" ht="15.75">
      <c r="AD1087" s="81"/>
      <c r="AE1087" s="82"/>
    </row>
    <row r="1088" spans="30:31" ht="15.75">
      <c r="AD1088" s="81"/>
      <c r="AE1088" s="82"/>
    </row>
    <row r="1089" spans="30:31" ht="15.75">
      <c r="AD1089" s="81"/>
      <c r="AE1089" s="82"/>
    </row>
    <row r="1090" spans="30:31" ht="15.75">
      <c r="AD1090" s="81"/>
      <c r="AE1090" s="82"/>
    </row>
    <row r="1091" spans="30:31" ht="15.75">
      <c r="AD1091" s="81"/>
      <c r="AE1091" s="82"/>
    </row>
    <row r="1092" spans="30:31" ht="15.75">
      <c r="AD1092" s="81"/>
      <c r="AE1092" s="82"/>
    </row>
    <row r="1093" spans="30:31" ht="15.75">
      <c r="AD1093" s="81"/>
      <c r="AE1093" s="82"/>
    </row>
    <row r="1094" spans="30:31" ht="15.75">
      <c r="AD1094" s="81"/>
      <c r="AE1094" s="82"/>
    </row>
    <row r="1095" spans="30:31" ht="15.75">
      <c r="AD1095" s="81"/>
      <c r="AE1095" s="82"/>
    </row>
    <row r="1096" spans="30:31" ht="15.75">
      <c r="AD1096" s="81"/>
      <c r="AE1096" s="82"/>
    </row>
    <row r="1097" spans="30:31" ht="15.75">
      <c r="AD1097" s="81"/>
      <c r="AE1097" s="82"/>
    </row>
    <row r="1098" spans="30:31" ht="15.75">
      <c r="AD1098" s="81"/>
      <c r="AE1098" s="82"/>
    </row>
    <row r="1099" spans="30:31" ht="15.75">
      <c r="AD1099" s="81"/>
      <c r="AE1099" s="82"/>
    </row>
    <row r="1100" spans="30:31" ht="15.75">
      <c r="AD1100" s="81"/>
      <c r="AE1100" s="82"/>
    </row>
    <row r="1101" spans="30:31" ht="15.75">
      <c r="AD1101" s="81"/>
      <c r="AE1101" s="82"/>
    </row>
    <row r="1102" spans="30:31" ht="15.75">
      <c r="AD1102" s="81"/>
      <c r="AE1102" s="82"/>
    </row>
    <row r="1103" spans="30:31" ht="15.75">
      <c r="AD1103" s="81"/>
      <c r="AE1103" s="82"/>
    </row>
    <row r="1104" spans="30:31" ht="15.75">
      <c r="AD1104" s="81"/>
      <c r="AE1104" s="82"/>
    </row>
    <row r="1105" spans="30:31" ht="15.75">
      <c r="AD1105" s="81"/>
      <c r="AE1105" s="82"/>
    </row>
    <row r="1106" spans="30:31" ht="15.75">
      <c r="AD1106" s="81"/>
      <c r="AE1106" s="82"/>
    </row>
    <row r="1107" spans="30:31" ht="15.75">
      <c r="AD1107" s="81"/>
      <c r="AE1107" s="82"/>
    </row>
    <row r="1108" spans="30:31" ht="15.75">
      <c r="AD1108" s="81"/>
      <c r="AE1108" s="82"/>
    </row>
    <row r="1109" spans="30:31" ht="15.75">
      <c r="AD1109" s="81"/>
      <c r="AE1109" s="82"/>
    </row>
    <row r="1110" spans="30:31" ht="15.75">
      <c r="AD1110" s="81"/>
      <c r="AE1110" s="82"/>
    </row>
    <row r="1111" spans="30:31" ht="15.75">
      <c r="AD1111" s="81"/>
      <c r="AE1111" s="82"/>
    </row>
    <row r="1112" spans="30:31" ht="15.75">
      <c r="AD1112" s="81"/>
      <c r="AE1112" s="82"/>
    </row>
    <row r="1113" spans="30:31" ht="15.75">
      <c r="AD1113" s="81"/>
      <c r="AE1113" s="82"/>
    </row>
    <row r="1114" spans="30:31" ht="15.75">
      <c r="AD1114" s="81"/>
      <c r="AE1114" s="82"/>
    </row>
    <row r="1115" spans="30:31" ht="15.75">
      <c r="AD1115" s="81"/>
      <c r="AE1115" s="82"/>
    </row>
    <row r="1116" spans="30:31" ht="15.75">
      <c r="AD1116" s="81"/>
      <c r="AE1116" s="82"/>
    </row>
    <row r="1117" spans="30:31" ht="15.75">
      <c r="AD1117" s="81"/>
      <c r="AE1117" s="82"/>
    </row>
    <row r="1118" spans="30:31" ht="15.75">
      <c r="AD1118" s="81"/>
      <c r="AE1118" s="82"/>
    </row>
    <row r="1119" spans="30:31" ht="15.75">
      <c r="AD1119" s="81"/>
      <c r="AE1119" s="82"/>
    </row>
    <row r="1120" spans="30:31" ht="15.75">
      <c r="AD1120" s="81"/>
      <c r="AE1120" s="82"/>
    </row>
    <row r="1121" spans="30:31" ht="15.75">
      <c r="AD1121" s="81"/>
      <c r="AE1121" s="82"/>
    </row>
    <row r="1122" spans="30:31" ht="15.75">
      <c r="AD1122" s="81"/>
      <c r="AE1122" s="82"/>
    </row>
    <row r="1123" spans="30:31" ht="15.75">
      <c r="AD1123" s="81"/>
      <c r="AE1123" s="82"/>
    </row>
    <row r="1124" spans="30:31" ht="15.75">
      <c r="AD1124" s="81"/>
      <c r="AE1124" s="82"/>
    </row>
    <row r="1125" spans="30:31" ht="15.75">
      <c r="AD1125" s="81"/>
      <c r="AE1125" s="82"/>
    </row>
    <row r="1126" spans="30:31" ht="15.75">
      <c r="AD1126" s="81"/>
      <c r="AE1126" s="82"/>
    </row>
    <row r="1127" spans="30:31" ht="15.75">
      <c r="AD1127" s="81"/>
      <c r="AE1127" s="82"/>
    </row>
    <row r="1128" spans="30:31" ht="15.75">
      <c r="AD1128" s="81"/>
      <c r="AE1128" s="82"/>
    </row>
    <row r="1129" spans="30:31" ht="15.75">
      <c r="AD1129" s="81"/>
      <c r="AE1129" s="82"/>
    </row>
    <row r="1130" spans="30:31" ht="15.75">
      <c r="AD1130" s="81"/>
      <c r="AE1130" s="82"/>
    </row>
    <row r="1131" spans="30:31" ht="15.75">
      <c r="AD1131" s="81"/>
      <c r="AE1131" s="82"/>
    </row>
    <row r="1132" spans="30:31" ht="15.75">
      <c r="AD1132" s="81"/>
      <c r="AE1132" s="82"/>
    </row>
    <row r="1133" spans="30:31" ht="15.75">
      <c r="AD1133" s="81"/>
      <c r="AE1133" s="82"/>
    </row>
    <row r="1134" spans="30:31" ht="15.75">
      <c r="AD1134" s="81"/>
      <c r="AE1134" s="82"/>
    </row>
    <row r="1135" spans="30:31" ht="15.75">
      <c r="AD1135" s="81"/>
      <c r="AE1135" s="82"/>
    </row>
    <row r="1136" spans="30:31" ht="15.75">
      <c r="AD1136" s="81"/>
      <c r="AE1136" s="82"/>
    </row>
    <row r="1137" spans="30:31" ht="15.75">
      <c r="AD1137" s="81"/>
      <c r="AE1137" s="82"/>
    </row>
    <row r="1138" spans="30:31" ht="15.75">
      <c r="AD1138" s="81"/>
      <c r="AE1138" s="82"/>
    </row>
    <row r="1139" spans="30:31" ht="15.75">
      <c r="AD1139" s="81"/>
      <c r="AE1139" s="82"/>
    </row>
    <row r="1140" spans="30:31" ht="15.75">
      <c r="AD1140" s="81"/>
      <c r="AE1140" s="82"/>
    </row>
    <row r="1141" spans="30:31" ht="15.75">
      <c r="AD1141" s="81"/>
      <c r="AE1141" s="82"/>
    </row>
    <row r="1142" spans="30:31" ht="15.75">
      <c r="AD1142" s="81"/>
      <c r="AE1142" s="82"/>
    </row>
    <row r="1143" spans="30:31" ht="15.75">
      <c r="AD1143" s="81"/>
      <c r="AE1143" s="82"/>
    </row>
    <row r="1144" spans="30:31" ht="15.75">
      <c r="AD1144" s="81"/>
      <c r="AE1144" s="82"/>
    </row>
    <row r="1145" spans="30:31" ht="15.75">
      <c r="AD1145" s="81"/>
      <c r="AE1145" s="82"/>
    </row>
    <row r="1146" spans="30:31" ht="15.75">
      <c r="AD1146" s="81"/>
      <c r="AE1146" s="82"/>
    </row>
    <row r="1147" spans="30:31" ht="15.75">
      <c r="AD1147" s="81"/>
      <c r="AE1147" s="82"/>
    </row>
    <row r="1148" spans="30:31" ht="15.75">
      <c r="AD1148" s="81"/>
      <c r="AE1148" s="82"/>
    </row>
    <row r="1149" spans="30:31" ht="15.75">
      <c r="AD1149" s="81"/>
      <c r="AE1149" s="82"/>
    </row>
    <row r="1150" spans="30:31" ht="15.75">
      <c r="AD1150" s="81"/>
      <c r="AE1150" s="82"/>
    </row>
    <row r="1151" spans="30:31" ht="15.75">
      <c r="AD1151" s="81"/>
      <c r="AE1151" s="82"/>
    </row>
    <row r="1152" spans="30:31" ht="15.75">
      <c r="AD1152" s="81"/>
      <c r="AE1152" s="82"/>
    </row>
    <row r="1153" spans="30:31" ht="15.75">
      <c r="AD1153" s="81"/>
      <c r="AE1153" s="82"/>
    </row>
    <row r="1154" spans="30:31" ht="15.75">
      <c r="AD1154" s="81"/>
      <c r="AE1154" s="82"/>
    </row>
    <row r="1155" spans="30:31" ht="15.75">
      <c r="AD1155" s="81"/>
      <c r="AE1155" s="82"/>
    </row>
    <row r="1156" spans="30:31" ht="15.75">
      <c r="AD1156" s="81"/>
      <c r="AE1156" s="82"/>
    </row>
    <row r="1157" spans="30:31" ht="15.75">
      <c r="AD1157" s="81"/>
      <c r="AE1157" s="82"/>
    </row>
    <row r="1158" spans="30:31" ht="15.75">
      <c r="AD1158" s="81"/>
      <c r="AE1158" s="82"/>
    </row>
    <row r="1159" spans="30:31" ht="15.75">
      <c r="AD1159" s="81"/>
      <c r="AE1159" s="82"/>
    </row>
    <row r="1160" spans="30:31" ht="15.75">
      <c r="AD1160" s="81"/>
      <c r="AE1160" s="82"/>
    </row>
    <row r="1161" spans="30:31" ht="15.75">
      <c r="AD1161" s="81"/>
      <c r="AE1161" s="82"/>
    </row>
    <row r="1162" spans="30:31" ht="15.75">
      <c r="AD1162" s="81"/>
      <c r="AE1162" s="82"/>
    </row>
    <row r="1163" spans="30:31" ht="15.75">
      <c r="AD1163" s="81"/>
      <c r="AE1163" s="82"/>
    </row>
    <row r="1164" spans="30:31" ht="15.75">
      <c r="AD1164" s="81"/>
      <c r="AE1164" s="82"/>
    </row>
    <row r="1165" spans="30:31" ht="15.75">
      <c r="AD1165" s="81"/>
      <c r="AE1165" s="82"/>
    </row>
    <row r="1166" spans="30:31" ht="15.75">
      <c r="AD1166" s="81"/>
      <c r="AE1166" s="82"/>
    </row>
    <row r="1167" spans="30:31" ht="15.75">
      <c r="AD1167" s="81"/>
      <c r="AE1167" s="82"/>
    </row>
    <row r="1168" spans="30:31" ht="15.75">
      <c r="AD1168" s="81"/>
      <c r="AE1168" s="82"/>
    </row>
    <row r="1169" spans="30:31" ht="15.75">
      <c r="AD1169" s="81"/>
      <c r="AE1169" s="82"/>
    </row>
    <row r="1170" spans="30:31" ht="15.75">
      <c r="AD1170" s="81"/>
      <c r="AE1170" s="82"/>
    </row>
    <row r="1171" spans="30:31" ht="15.75">
      <c r="AD1171" s="81"/>
      <c r="AE1171" s="82"/>
    </row>
    <row r="1172" spans="30:31" ht="15.75">
      <c r="AD1172" s="81"/>
      <c r="AE1172" s="82"/>
    </row>
    <row r="1173" spans="30:31" ht="15.75">
      <c r="AD1173" s="81"/>
      <c r="AE1173" s="82"/>
    </row>
    <row r="1174" spans="30:31" ht="15.75">
      <c r="AD1174" s="81"/>
      <c r="AE1174" s="82"/>
    </row>
    <row r="1175" spans="30:31" ht="15.75">
      <c r="AD1175" s="81"/>
      <c r="AE1175" s="82"/>
    </row>
    <row r="1176" spans="30:31" ht="15.75">
      <c r="AD1176" s="81"/>
      <c r="AE1176" s="82"/>
    </row>
    <row r="1177" spans="30:31" ht="15.75">
      <c r="AD1177" s="81"/>
      <c r="AE1177" s="82"/>
    </row>
    <row r="1178" spans="30:31" ht="15.75">
      <c r="AD1178" s="81"/>
      <c r="AE1178" s="82"/>
    </row>
    <row r="1179" spans="30:31" ht="15.75">
      <c r="AD1179" s="81"/>
      <c r="AE1179" s="82"/>
    </row>
    <row r="1180" spans="30:31" ht="15.75">
      <c r="AD1180" s="81"/>
      <c r="AE1180" s="82"/>
    </row>
    <row r="1181" spans="30:31" ht="15.75">
      <c r="AD1181" s="81"/>
      <c r="AE1181" s="82"/>
    </row>
    <row r="1182" spans="30:31" ht="15.75">
      <c r="AD1182" s="81"/>
      <c r="AE1182" s="82"/>
    </row>
    <row r="1183" spans="30:31" ht="15.75">
      <c r="AD1183" s="81"/>
      <c r="AE1183" s="82"/>
    </row>
    <row r="1184" spans="30:31" ht="15.75">
      <c r="AD1184" s="81"/>
      <c r="AE1184" s="82"/>
    </row>
    <row r="1185" spans="30:31" ht="15.75">
      <c r="AD1185" s="81"/>
      <c r="AE1185" s="82"/>
    </row>
    <row r="1186" spans="30:31" ht="15.75">
      <c r="AD1186" s="81"/>
      <c r="AE1186" s="82"/>
    </row>
    <row r="1187" spans="30:31" ht="15.75">
      <c r="AD1187" s="81"/>
      <c r="AE1187" s="82"/>
    </row>
    <row r="1188" spans="30:31" ht="15.75">
      <c r="AD1188" s="81"/>
      <c r="AE1188" s="82"/>
    </row>
    <row r="1189" spans="30:31" ht="15.75">
      <c r="AD1189" s="81"/>
      <c r="AE1189" s="82"/>
    </row>
    <row r="1190" spans="30:31" ht="15.75">
      <c r="AD1190" s="81"/>
      <c r="AE1190" s="82"/>
    </row>
    <row r="1191" spans="30:31" ht="15.75">
      <c r="AD1191" s="81"/>
      <c r="AE1191" s="82"/>
    </row>
    <row r="1192" spans="30:31" ht="15.75">
      <c r="AD1192" s="81"/>
      <c r="AE1192" s="82"/>
    </row>
    <row r="1193" spans="30:31" ht="15.75">
      <c r="AD1193" s="81"/>
      <c r="AE1193" s="82"/>
    </row>
    <row r="1194" spans="30:31" ht="15.75">
      <c r="AD1194" s="81"/>
      <c r="AE1194" s="82"/>
    </row>
    <row r="1195" spans="30:31" ht="15.75">
      <c r="AD1195" s="81"/>
      <c r="AE1195" s="82"/>
    </row>
    <row r="1196" spans="30:31" ht="15.75">
      <c r="AD1196" s="81"/>
      <c r="AE1196" s="82"/>
    </row>
    <row r="1197" spans="30:31" ht="15.75">
      <c r="AD1197" s="81"/>
      <c r="AE1197" s="82"/>
    </row>
    <row r="1198" spans="30:31" ht="15.75">
      <c r="AD1198" s="81"/>
      <c r="AE1198" s="82"/>
    </row>
    <row r="1199" spans="30:31" ht="15.75">
      <c r="AD1199" s="81"/>
      <c r="AE1199" s="82"/>
    </row>
    <row r="1200" spans="30:31" ht="15.75">
      <c r="AD1200" s="81"/>
      <c r="AE1200" s="82"/>
    </row>
    <row r="1201" spans="30:31" ht="15.75">
      <c r="AD1201" s="81"/>
      <c r="AE1201" s="82"/>
    </row>
    <row r="1202" spans="30:31" ht="15.75">
      <c r="AD1202" s="81"/>
      <c r="AE1202" s="82"/>
    </row>
    <row r="1203" spans="30:31" ht="15.75">
      <c r="AD1203" s="81"/>
      <c r="AE1203" s="82"/>
    </row>
    <row r="1204" spans="30:31" ht="15.75">
      <c r="AD1204" s="81"/>
      <c r="AE1204" s="82"/>
    </row>
    <row r="1205" spans="30:31" ht="15.75">
      <c r="AD1205" s="81"/>
      <c r="AE1205" s="82"/>
    </row>
    <row r="1206" spans="30:31" ht="15.75">
      <c r="AD1206" s="81"/>
      <c r="AE1206" s="82"/>
    </row>
    <row r="1207" spans="30:31" ht="15.75">
      <c r="AD1207" s="81"/>
      <c r="AE1207" s="82"/>
    </row>
    <row r="1208" spans="30:31" ht="15.75">
      <c r="AD1208" s="81"/>
      <c r="AE1208" s="82"/>
    </row>
    <row r="1209" spans="30:31" ht="15.75">
      <c r="AD1209" s="81"/>
      <c r="AE1209" s="82"/>
    </row>
    <row r="1210" spans="30:31" ht="15.75">
      <c r="AD1210" s="81"/>
      <c r="AE1210" s="82"/>
    </row>
    <row r="1211" spans="30:31" ht="15.75">
      <c r="AD1211" s="81"/>
      <c r="AE1211" s="82"/>
    </row>
    <row r="1212" spans="30:31" ht="15.75">
      <c r="AD1212" s="81"/>
      <c r="AE1212" s="82"/>
    </row>
    <row r="1213" spans="30:31" ht="15.75">
      <c r="AD1213" s="81"/>
      <c r="AE1213" s="82"/>
    </row>
    <row r="1214" spans="30:31" ht="15.75">
      <c r="AD1214" s="81"/>
      <c r="AE1214" s="82"/>
    </row>
    <row r="1215" spans="30:31" ht="15.75">
      <c r="AD1215" s="81"/>
      <c r="AE1215" s="82"/>
    </row>
    <row r="1216" spans="30:31" ht="15.75">
      <c r="AD1216" s="81"/>
      <c r="AE1216" s="82"/>
    </row>
    <row r="1217" spans="30:31" ht="15.75">
      <c r="AD1217" s="81"/>
      <c r="AE1217" s="82"/>
    </row>
    <row r="1218" spans="30:31" ht="15.75">
      <c r="AD1218" s="81"/>
      <c r="AE1218" s="82"/>
    </row>
    <row r="1219" spans="30:31" ht="15.75">
      <c r="AD1219" s="81"/>
      <c r="AE1219" s="82"/>
    </row>
    <row r="1220" spans="30:31" ht="15.75">
      <c r="AD1220" s="81"/>
      <c r="AE1220" s="82"/>
    </row>
    <row r="1221" spans="30:31" ht="15.75">
      <c r="AD1221" s="81"/>
      <c r="AE1221" s="82"/>
    </row>
    <row r="1222" spans="30:31" ht="15.75">
      <c r="AD1222" s="81"/>
      <c r="AE1222" s="82"/>
    </row>
    <row r="1223" spans="30:31" ht="15.75">
      <c r="AD1223" s="81"/>
      <c r="AE1223" s="82"/>
    </row>
    <row r="1224" spans="30:31" ht="15.75">
      <c r="AD1224" s="81"/>
      <c r="AE1224" s="82"/>
    </row>
    <row r="1225" spans="30:31" ht="15.75">
      <c r="AD1225" s="81"/>
      <c r="AE1225" s="82"/>
    </row>
    <row r="1226" spans="30:31" ht="15.75">
      <c r="AD1226" s="81"/>
      <c r="AE1226" s="82"/>
    </row>
    <row r="1227" spans="30:31" ht="15.75">
      <c r="AD1227" s="81"/>
      <c r="AE1227" s="82"/>
    </row>
    <row r="1228" spans="30:31" ht="15.75">
      <c r="AD1228" s="81"/>
      <c r="AE1228" s="82"/>
    </row>
    <row r="1229" spans="30:31" ht="15.75">
      <c r="AD1229" s="81"/>
      <c r="AE1229" s="82"/>
    </row>
    <row r="1230" spans="30:31" ht="15.75">
      <c r="AD1230" s="81"/>
      <c r="AE1230" s="82"/>
    </row>
    <row r="1231" spans="30:31" ht="15.75">
      <c r="AD1231" s="81"/>
      <c r="AE1231" s="82"/>
    </row>
    <row r="1232" spans="30:31" ht="15.75">
      <c r="AD1232" s="81"/>
      <c r="AE1232" s="8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SHAH</dc:creator>
  <cp:keywords/>
  <dc:description/>
  <cp:lastModifiedBy>DECK</cp:lastModifiedBy>
  <dcterms:created xsi:type="dcterms:W3CDTF">2000-05-12T13:43:56Z</dcterms:created>
  <dcterms:modified xsi:type="dcterms:W3CDTF">2009-04-19T21:50:43Z</dcterms:modified>
  <cp:category/>
  <cp:version/>
  <cp:contentType/>
  <cp:contentStatus/>
</cp:coreProperties>
</file>